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130" activeTab="5"/>
  </bookViews>
  <sheets>
    <sheet name="มาตรฐาน" sheetId="1" r:id="rId1"/>
    <sheet name="รายละเอียดประกอบ" sheetId="2" r:id="rId2"/>
    <sheet name="Sheet2" sheetId="3" r:id="rId3"/>
    <sheet name="รับ-จ่าย" sheetId="4" r:id="rId4"/>
    <sheet name="งบทดลอง" sheetId="5" r:id="rId5"/>
    <sheet name="กระทบยอดธนาคาร" sheetId="6" r:id="rId6"/>
  </sheets>
  <definedNames>
    <definedName name="_xlnm.Print_Titles" localSheetId="3">'รับ-จ่าย'!$1:$8</definedName>
  </definedNames>
  <calcPr fullCalcOnLoad="1"/>
</workbook>
</file>

<file path=xl/sharedStrings.xml><?xml version="1.0" encoding="utf-8"?>
<sst xmlns="http://schemas.openxmlformats.org/spreadsheetml/2006/main" count="591" uniqueCount="418">
  <si>
    <t xml:space="preserve">                                 ใบผ่านรายการบัญชีมาตรฐาน</t>
  </si>
  <si>
    <t>.</t>
  </si>
  <si>
    <t>รายการ</t>
  </si>
  <si>
    <t>รหัสบัญชี</t>
  </si>
  <si>
    <t>เดบิท</t>
  </si>
  <si>
    <t>เครดิต</t>
  </si>
  <si>
    <t xml:space="preserve"> เงินรายรับ</t>
  </si>
  <si>
    <t xml:space="preserve">     ภาษีโรงเรือนและที่ดิน</t>
  </si>
  <si>
    <t>0101</t>
  </si>
  <si>
    <t xml:space="preserve">     ภาษีบำรุงท้องที่</t>
  </si>
  <si>
    <t xml:space="preserve">     อากรฆ่าสัตว์</t>
  </si>
  <si>
    <t>0104</t>
  </si>
  <si>
    <t xml:space="preserve">     ค่าธรรมเนียมการฆ่าสัตว์และจำหน่ายเนื้อสัตว์</t>
  </si>
  <si>
    <t>0121</t>
  </si>
  <si>
    <t xml:space="preserve">     ค่าธรรมเนียมใบอนุญาตการพนัน</t>
  </si>
  <si>
    <t xml:space="preserve">    ค่าปรับผิดสัญญา</t>
  </si>
  <si>
    <t>0140</t>
  </si>
  <si>
    <t xml:space="preserve">    ค่าใบอนุญาตรับทำการเก็บ ขน กำจัดสิ่งปฏิกูล</t>
  </si>
  <si>
    <t xml:space="preserve">    ค่าธรรมเนียมการรับสมัครนายกและสมาชิกอบต.</t>
  </si>
  <si>
    <t xml:space="preserve">    ดอกเบี้ยเงินฝากธนาคาร</t>
  </si>
  <si>
    <t xml:space="preserve">    รายได้จากสาธารณูปโภคและการพาณิชย์</t>
  </si>
  <si>
    <t xml:space="preserve">    ค่าขายแบบแปลน</t>
  </si>
  <si>
    <t>0302</t>
  </si>
  <si>
    <t xml:space="preserve">    รายได้เบ็ดเตล็ดอื่น ๆ</t>
  </si>
  <si>
    <t>0307</t>
  </si>
  <si>
    <t xml:space="preserve">    ภาษีมูลค่าเพิ่มตาม พ.ร.บ.</t>
  </si>
  <si>
    <t xml:space="preserve">    ภาษีมูลค่าเพิ่ม 1 ใน 9</t>
  </si>
  <si>
    <t xml:space="preserve">    ภาษีธุรกิจเฉพาะ</t>
  </si>
  <si>
    <t xml:space="preserve">    ภาษีสุรา</t>
  </si>
  <si>
    <t xml:space="preserve">    ภาษีสรรพสามิต</t>
  </si>
  <si>
    <t xml:space="preserve">    ค่าภาคหลวงปิโตรเลียม</t>
  </si>
  <si>
    <t xml:space="preserve">    ค่าธรรมเนียมจดทะเบียนสิทธิและนิติกรรมที่ดิน</t>
  </si>
  <si>
    <t>ผู้จัดทำ</t>
  </si>
  <si>
    <t>ผู้อนุมัติ</t>
  </si>
  <si>
    <t xml:space="preserve">        เงินเดือน</t>
  </si>
  <si>
    <t xml:space="preserve">        ค่าจ้างประจำ</t>
  </si>
  <si>
    <t xml:space="preserve">        ค่าจ้างชั่วคราว</t>
  </si>
  <si>
    <t xml:space="preserve">        ค่าตอบแทน</t>
  </si>
  <si>
    <t xml:space="preserve">        ค่าใช้สอย</t>
  </si>
  <si>
    <t xml:space="preserve">        ค่าวัสดุ</t>
  </si>
  <si>
    <t xml:space="preserve">        ค่าสาธารณูปโภค</t>
  </si>
  <si>
    <t xml:space="preserve">        เงินอุดหนุน</t>
  </si>
  <si>
    <t xml:space="preserve">        ค่าที่ดินและสิ่งก่อสร้าง</t>
  </si>
  <si>
    <t xml:space="preserve">        ลูกหนี้เงินยืมเงินงบประมาณ</t>
  </si>
  <si>
    <t>090</t>
  </si>
  <si>
    <t xml:space="preserve">        เงินรับฝาก-ภาษีหัก ณ ที่จ่าย</t>
  </si>
  <si>
    <t xml:space="preserve">        เงินรับฝาก-เงินประกันสัญญา </t>
  </si>
  <si>
    <r>
      <t>คำอธิบาย</t>
    </r>
    <r>
      <rPr>
        <b/>
        <sz val="16"/>
        <rFont val="BrowalliaUPC"/>
        <family val="2"/>
      </rPr>
      <t xml:space="preserve"> เพื่อบันทึก</t>
    </r>
  </si>
  <si>
    <t>บัญชีเงินฝาก  ธกส.ออมทรัพย์ 668-2-38573-1</t>
  </si>
  <si>
    <t xml:space="preserve">          เงินรายรับ</t>
  </si>
  <si>
    <t xml:space="preserve">          เงินรับฝาก-ประกันสัญญา</t>
  </si>
  <si>
    <t xml:space="preserve">        เงินสะสม</t>
  </si>
  <si>
    <t xml:space="preserve">        ค่าครุภัณฑ์</t>
  </si>
  <si>
    <t xml:space="preserve">    ค่าภาคหลวงแร่</t>
  </si>
  <si>
    <t xml:space="preserve">     ภาษีป้าย</t>
  </si>
  <si>
    <t xml:space="preserve">    ค่าใบอนุญาติอื่น ๆ</t>
  </si>
  <si>
    <t xml:space="preserve">   เงินอุดหนุนทั่วไป </t>
  </si>
  <si>
    <t>-</t>
  </si>
  <si>
    <t xml:space="preserve">        รายจ่ายรอจ่าย</t>
  </si>
  <si>
    <t xml:space="preserve">        เงินกู้ธนาคารออมสิน ส.อบต.</t>
  </si>
  <si>
    <t xml:space="preserve">    ค่าใบอนุญาตเกี่ยวกับการควบคุมอาคาร</t>
  </si>
  <si>
    <t xml:space="preserve">        รายจ่ายค้างจ่าย (เบิกตัดปี)</t>
  </si>
  <si>
    <t>0254</t>
  </si>
  <si>
    <t>0308</t>
  </si>
  <si>
    <r>
      <t>ฝ่าย</t>
    </r>
    <r>
      <rPr>
        <sz val="16"/>
        <rFont val="BrowalliaUPC"/>
        <family val="2"/>
      </rPr>
      <t>……………………….</t>
    </r>
  </si>
  <si>
    <r>
      <t xml:space="preserve">            </t>
    </r>
    <r>
      <rPr>
        <sz val="16"/>
        <rFont val="BrowalliaUPC"/>
        <family val="2"/>
      </rPr>
      <t>ลูกหนี้เงินยืมเงินงบประมาณ</t>
    </r>
  </si>
  <si>
    <r>
      <t>0</t>
    </r>
    <r>
      <rPr>
        <sz val="1"/>
        <rFont val="BrowalliaUPC"/>
        <family val="2"/>
      </rPr>
      <t>..</t>
    </r>
    <r>
      <rPr>
        <sz val="16"/>
        <rFont val="BrowalliaUPC"/>
        <family val="2"/>
      </rPr>
      <t>21</t>
    </r>
  </si>
  <si>
    <r>
      <t>คำอธิบาย</t>
    </r>
    <r>
      <rPr>
        <sz val="16"/>
        <rFont val="BrowalliaUPC"/>
        <family val="2"/>
      </rPr>
      <t xml:space="preserve"> เพื่อบันทึก</t>
    </r>
  </si>
  <si>
    <t>องค์การบริหารส่วนตำบลบึงพะไล</t>
  </si>
  <si>
    <t>รายรับจริงประกอบงบทดลอง (หมายเหตุประกอบ 1 )</t>
  </si>
  <si>
    <t>ประมาณการ</t>
  </si>
  <si>
    <t>รับจริง</t>
  </si>
  <si>
    <t xml:space="preserve"> ก.รายได้จัดเก็บเอง</t>
  </si>
  <si>
    <t xml:space="preserve"> (1) หมวดภาษีอากร</t>
  </si>
  <si>
    <t>0100</t>
  </si>
  <si>
    <t>(1)  ภาษีโรงเรือนและที่ดิน</t>
  </si>
  <si>
    <t>(2)  ภาษีบำรุงท้องที่</t>
  </si>
  <si>
    <t>0102</t>
  </si>
  <si>
    <t>(3)  ภาษีป้าย</t>
  </si>
  <si>
    <t>0103</t>
  </si>
  <si>
    <t>(4)  อากรการฆ่าสัตว์</t>
  </si>
  <si>
    <t>รวม</t>
  </si>
  <si>
    <t>(2) หมวดค่าธรรมเนียม  ค่าปรับและใบอนุญาต</t>
  </si>
  <si>
    <t>0120</t>
  </si>
  <si>
    <t>(1)  ค่าธรรมเนียมเกี่ยวกับควบคุมการฆ่าสัตว์และจำหน่ายเนื้อสัตว์</t>
  </si>
  <si>
    <t>(2)  ค่าธรรมเนียเกี่ยวกับใบอนุญาตการพนัน</t>
  </si>
  <si>
    <t>0123</t>
  </si>
  <si>
    <t>(3) ค่าค่าปรับผูกระทำผิดกฎหมายจราจรทางบก</t>
  </si>
  <si>
    <t>0137</t>
  </si>
  <si>
    <t>(5) ค่าปรับการผิดสัญญา</t>
  </si>
  <si>
    <t>(6) ค่าปรับอื่น ๆ</t>
  </si>
  <si>
    <t>(7) ค่าใบอนุญาตรับทำการเก็บ ขน หรือกำจัดสิ่งปฏิกูล</t>
  </si>
  <si>
    <t>0142</t>
  </si>
  <si>
    <t>(8) ค่าใบอนุญาตเกี่ยวกับการควบคุมอาคาร</t>
  </si>
  <si>
    <t>0146</t>
  </si>
  <si>
    <t>(9) ค่าใบอนุญาตการควบคุมกิจการเป็นอันตรายต่อสุขภาพ</t>
  </si>
  <si>
    <t>0149</t>
  </si>
  <si>
    <t>(3) หมวดรายได้จากทรัพย์สิน</t>
  </si>
  <si>
    <t>0200</t>
  </si>
  <si>
    <t>(1)  ค่าเช่าหรือค่าบริการสถานที่</t>
  </si>
  <si>
    <t>0202</t>
  </si>
  <si>
    <t>(2)  ดอกเบี้ยเงินฝากธนาคาร</t>
  </si>
  <si>
    <t>0203</t>
  </si>
  <si>
    <t>(4) หมวดรายได้จากสาธารณูปโภคหรือการพาณิชย์</t>
  </si>
  <si>
    <t>0250</t>
  </si>
  <si>
    <r>
      <t xml:space="preserve">(1)  รายได้จากสาธารณูปโภคและพาณิชย์ </t>
    </r>
    <r>
      <rPr>
        <sz val="14"/>
        <rFont val="Cordia New"/>
        <family val="2"/>
      </rPr>
      <t>(ไม่แยกเป็นงบเฉพาะการ )</t>
    </r>
  </si>
  <si>
    <t>0253</t>
  </si>
  <si>
    <t>(5) หมวดรายได้เบ็ดเตล็ด</t>
  </si>
  <si>
    <t>0300</t>
  </si>
  <si>
    <t>(1)  ค่าขายแบบแปลน</t>
  </si>
  <si>
    <t>(2)  รายได้เบ็ดเตล็ดอื่น ๆ</t>
  </si>
  <si>
    <t>(3)  ค่าถ่ายเอกสาร</t>
  </si>
  <si>
    <t>ข.รายได้ที่รัฐบาลเก็บแล้วจัดสรรให้องค์กรปกครองส่วนท้องถิ่น</t>
  </si>
  <si>
    <t>(1) หมวดภาษีจัดสรร</t>
  </si>
  <si>
    <t>(1)  ภาษีและค่าธรรมเนียมรถยนต์หรือล้อเลื่อน</t>
  </si>
  <si>
    <t>(2) ภาษีมูลค่าเพิ่ม</t>
  </si>
  <si>
    <t xml:space="preserve">      -  มูลค่าเพิ่มตาม พรบ. แผนฯ</t>
  </si>
  <si>
    <t xml:space="preserve">      -  มูลค่าเพิ่ม  1 ใน 9</t>
  </si>
  <si>
    <t>(3)  ภาษีธุรกิจเฉพาะ</t>
  </si>
  <si>
    <t>(4)  ภาษีสุรา</t>
  </si>
  <si>
    <t>(5)  ภาษีสรรพสามิต</t>
  </si>
  <si>
    <t>(6) ค่าภาคหลวงแร่</t>
  </si>
  <si>
    <t>(7) ค่าภาคหลวงปิโตรเลียม</t>
  </si>
  <si>
    <t>(8) ค่าธรรมเนียมจดทะเบียนสิทธิและนิติกรรมที่ดิน</t>
  </si>
  <si>
    <t>ค.รายได้ที่รัฐบาลอุดหนุนให้องค์กรปกครองส่วนท้องถิ่น</t>
  </si>
  <si>
    <t>(1) หมวดเงินอุดหนุน</t>
  </si>
  <si>
    <t xml:space="preserve">(1)  เงินอุดหนุนทั่วไป  </t>
  </si>
  <si>
    <t>รวมรายได้</t>
  </si>
  <si>
    <t>ง.เงินอุดหนุน</t>
  </si>
  <si>
    <t>รวมทั้งสิ้น</t>
  </si>
  <si>
    <t>องค์การบริหารส่วนตำบลบึงพะไล  อำเภอแก้งสนามนาง  จังหวัดนครราชสีมา</t>
  </si>
  <si>
    <t>รายละเอียด ประกอบงบทดลองและรายงานรับ - จ่ายเงินสด</t>
  </si>
  <si>
    <t>เงินรับฝาก ( หมายเหตุประกอบ 2 )</t>
  </si>
  <si>
    <t>เงินรับฝาก</t>
  </si>
  <si>
    <t>ยอดยกมา</t>
  </si>
  <si>
    <t>รับ</t>
  </si>
  <si>
    <t>จ่าย</t>
  </si>
  <si>
    <t>คงเหลือ</t>
  </si>
  <si>
    <t>เงินมัดจำประกันสัญญา</t>
  </si>
  <si>
    <t>เงินกู้ธนาคารออมสิน (ส.อบต.)</t>
  </si>
  <si>
    <t>ค่าใช้จ่าย  5%  จากภาษีบำรุงท้องที่</t>
  </si>
  <si>
    <t>ส่วนนลด  6%  จากภาษีบำรุงท้องที่</t>
  </si>
  <si>
    <t>ภาษีหัก ณ ที่จ่าย</t>
  </si>
  <si>
    <t>เงินทุน- โครงการเศรษฐกิจชุมชน</t>
  </si>
  <si>
    <t>ดอกผล-เงินทุนโครงการเศราฐกิจชุมชน</t>
  </si>
  <si>
    <t>ลูกหนี้เงินทุนโครงการเศรษฐกิจชุมชน</t>
  </si>
  <si>
    <t>เงินนอกงบประมาณ (หมายเหตุประกอบ 3)</t>
  </si>
  <si>
    <t>หมายเหตุประกอบรายงานรับจ่ายเงินสดและงบทดลอง</t>
  </si>
  <si>
    <t>เงินอุดหนุนสนับสนุนกิจกรรมศูนย์พัฒนาครอบครัว</t>
  </si>
  <si>
    <t>เงินอุดหนุนเบี้ยยังชีพผู้สูงอายุ</t>
  </si>
  <si>
    <t>เงินอุดหนุนเบี้ยยังชีพคนพิการ</t>
  </si>
  <si>
    <t>เงินอุดหนุน ค่าตอบแทน ผดด.</t>
  </si>
  <si>
    <t>เงินอุดหนุน ประกันสังคม ผดด.</t>
  </si>
  <si>
    <t>เงินอุดหนุน-ค่าวัสดุการศึกษา ศพด.</t>
  </si>
  <si>
    <t>ภาษีหักหน้าฎีกา</t>
  </si>
  <si>
    <t>เงินรับฝาก-ค่าลงทะเบียน</t>
  </si>
  <si>
    <t xml:space="preserve">     ชื่อองค์การบริหารส่วนตำบล  บึงพะไล</t>
  </si>
  <si>
    <t xml:space="preserve">      อำเภอ  แก้งสนามนาง       จังหวัด  นครราชสีมา</t>
  </si>
  <si>
    <t>รายงาน รับ - จ่าย เงินสด</t>
  </si>
  <si>
    <t>จนถึงปัจจุบัน</t>
  </si>
  <si>
    <t xml:space="preserve">              </t>
  </si>
  <si>
    <t>เดือนนี้</t>
  </si>
  <si>
    <t>เกิดขึ้นจริง</t>
  </si>
  <si>
    <t>รหัส</t>
  </si>
  <si>
    <t>บาท</t>
  </si>
  <si>
    <t>บัญชี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</si>
  <si>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</si>
  <si>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</si>
  <si>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</si>
  <si>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</si>
  <si>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</si>
  <si>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</si>
  <si>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1000</t>
  </si>
  <si>
    <t>เงินอุดหนุนทั่วไป :-</t>
  </si>
  <si>
    <t>2000</t>
  </si>
  <si>
    <t>เงินรับฝาก  (หมายเหตุ  2)</t>
  </si>
  <si>
    <t>900</t>
  </si>
  <si>
    <t>ลูกหนี้เงินยืมเงินงบประมาณ</t>
  </si>
  <si>
    <t>รายจ่ายรอจ่าย</t>
  </si>
  <si>
    <t>เงินสะสม</t>
  </si>
  <si>
    <t>700</t>
  </si>
  <si>
    <t>ลูกหนี้เงินยืมเงินสะสม</t>
  </si>
  <si>
    <t>704</t>
  </si>
  <si>
    <t>เงินเดือน</t>
  </si>
  <si>
    <t>รวมรายรับ</t>
  </si>
  <si>
    <t>รายจ่าย</t>
  </si>
  <si>
    <t>000</t>
  </si>
  <si>
    <t>100</t>
  </si>
  <si>
    <t>ค่าจ้างประจำ</t>
  </si>
  <si>
    <t>120</t>
  </si>
  <si>
    <t>ค่าจ้างชั่วคราว</t>
  </si>
  <si>
    <t>5130</t>
  </si>
  <si>
    <t>ค่าตอบแทน</t>
  </si>
  <si>
    <t>200</t>
  </si>
  <si>
    <t>ค่าใช้สอย</t>
  </si>
  <si>
    <t>250</t>
  </si>
  <si>
    <t>ค่าวัสดุ</t>
  </si>
  <si>
    <t>270</t>
  </si>
  <si>
    <t>ค่าสาธารณูปโภค</t>
  </si>
  <si>
    <t>300</t>
  </si>
  <si>
    <t>เงินอุดหนุน</t>
  </si>
  <si>
    <t>400</t>
  </si>
  <si>
    <t>ค่าครุภัณฑ์</t>
  </si>
  <si>
    <t>450</t>
  </si>
  <si>
    <t>ที่ดินและสิ่งก่อสร้าง</t>
  </si>
  <si>
    <t>500</t>
  </si>
  <si>
    <t>รายจ่ายอื่น</t>
  </si>
  <si>
    <t>550</t>
  </si>
  <si>
    <t xml:space="preserve">                                                  </t>
  </si>
  <si>
    <t>เงินรับฝาก ( หมายเหตุ 2 )</t>
  </si>
  <si>
    <t>รายจ่ายค้างจ่าย (เบิกตัดปี)</t>
  </si>
  <si>
    <t>เงินนอกงบประมาณ (หมายเหตุ 3)</t>
  </si>
  <si>
    <t>สูงกว่า</t>
  </si>
  <si>
    <t>รายรับ                          รายจ่าย</t>
  </si>
  <si>
    <t>ต่ำกว่า</t>
  </si>
  <si>
    <t>ยอดยกไป</t>
  </si>
  <si>
    <t>(ลงชื่อ)………………………..               (ลงชื่อ)……………………………                  (ลงชื่อ)……………………………...</t>
  </si>
  <si>
    <t>ชื่อองค์การบริหารส่วนตำบลบึงพะไล</t>
  </si>
  <si>
    <t>งบทดลอง</t>
  </si>
  <si>
    <t>เงินสด</t>
  </si>
  <si>
    <t>010</t>
  </si>
  <si>
    <t>เงินฝากธนาคาร  ธกส.  ออมทรัพย์  (668-2-38573-1)</t>
  </si>
  <si>
    <t>022</t>
  </si>
  <si>
    <t>เงินฝากธนาคาร  ธกส.  ประจำ  (668-4-01253-4)</t>
  </si>
  <si>
    <t>023</t>
  </si>
  <si>
    <t>เงินฝากธนาคารกรุงไทย  กระแสรายวัน(302-6-03208-5)</t>
  </si>
  <si>
    <t>021</t>
  </si>
  <si>
    <t>เงินฝากธนาคารกรุงไทย  ออมทรัพย์ (302-0-33715-1)</t>
  </si>
  <si>
    <t>50</t>
  </si>
  <si>
    <t>เงินฝากธนาคาร  ธกส.กระแสรายวัน (668-5-0017-6)</t>
  </si>
  <si>
    <t>เงินฝากธนาคาร ออมสิน ประจำ (362450001734)</t>
  </si>
  <si>
    <t>ลูกหนี้เงินยืมสะสม</t>
  </si>
  <si>
    <t>งบกลาง</t>
  </si>
  <si>
    <t>เงินอุดหนุน เบี้ยยังชีพคนพิการ</t>
  </si>
  <si>
    <t>เงินอุดหนนุ ค่าตอบแทน ผดด.</t>
  </si>
  <si>
    <t>เงินอุดหนุน ค่าวัสดุการศึกษา ศพด.</t>
  </si>
  <si>
    <t>เงินอุดหนุน ทุนการศึกษา ศพด.</t>
  </si>
  <si>
    <t xml:space="preserve">           เงินรับฝาก</t>
  </si>
  <si>
    <t xml:space="preserve">           เงินรายรับ</t>
  </si>
  <si>
    <t>821</t>
  </si>
  <si>
    <t xml:space="preserve">           เงินสะสม</t>
  </si>
  <si>
    <t xml:space="preserve">           บัญชีทุนสำรองเงินสะสม</t>
  </si>
  <si>
    <t xml:space="preserve">           รายจ่ายค้างจ่าย (เบิกตัดปี)</t>
  </si>
  <si>
    <t>600</t>
  </si>
  <si>
    <t xml:space="preserve">           รายจ่ายรอจ่าย</t>
  </si>
  <si>
    <t xml:space="preserve">          เงินอุดหนุนศูนย์พัฒนาครอบครัว</t>
  </si>
  <si>
    <t xml:space="preserve">          เงินอุดหนุนเบี้ยยังชีพผู้สูงอายุ</t>
  </si>
  <si>
    <t xml:space="preserve">         เงินอุดหนุนเบี้ยยังชีพคนพิการ</t>
  </si>
  <si>
    <t xml:space="preserve">         เงินอุดหนนุ ค่าตอบแทน ผดด.</t>
  </si>
  <si>
    <t xml:space="preserve">         เงินอุดหนุน ประกันสังคม ผดด.</t>
  </si>
  <si>
    <t xml:space="preserve">         เงินอุดหนุน ค่าวัสดุการศึกษา ศพด.</t>
  </si>
  <si>
    <t xml:space="preserve">         เงินอุดหนุน ทุนการศึกษา ศพด.</t>
  </si>
  <si>
    <r>
      <t>เดบิต</t>
    </r>
    <r>
      <rPr>
        <sz val="16"/>
        <rFont val="BrowalliaUPC"/>
        <family val="2"/>
      </rPr>
      <t xml:space="preserve"> รายจ่ายงบกลาง</t>
    </r>
  </si>
  <si>
    <t xml:space="preserve">          รายจ่ายอื่น</t>
  </si>
  <si>
    <r>
      <t xml:space="preserve">        </t>
    </r>
    <r>
      <rPr>
        <u val="single"/>
        <sz val="14"/>
        <rFont val="BrowalliaUPC"/>
        <family val="2"/>
      </rPr>
      <t>เครดิต</t>
    </r>
    <r>
      <rPr>
        <sz val="14"/>
        <rFont val="BrowalliaUPC"/>
        <family val="2"/>
      </rPr>
      <t xml:space="preserve"> เงินฝากธนาคารกระแสรายวัน 668-5-00017-6</t>
    </r>
  </si>
  <si>
    <t xml:space="preserve">                 เงินฝากธนาคารกรุงไทย 302-6-03208-5</t>
  </si>
  <si>
    <t xml:space="preserve">              เงินรับฝาก-ภาษีหัก ณ ที่จ่าย</t>
  </si>
  <si>
    <t xml:space="preserve">                  เงินฝากธนาคารออมสิน 06-4302-36-000173-1</t>
  </si>
  <si>
    <t xml:space="preserve">              เงินกู้ธนาคารออมสิน ส.อบต.</t>
  </si>
  <si>
    <t xml:space="preserve">              เงินรายรับ</t>
  </si>
  <si>
    <t xml:space="preserve">         เงินฝากธนาคาร ธกส. ออมทรัพย์ เลขที่ 668-2-38573-1</t>
  </si>
  <si>
    <t>ธนาคาร   ธกส. สาขาแก้งสนามนาง</t>
  </si>
  <si>
    <t>งบกระทบยอดเงินฝากธนาคาร</t>
  </si>
  <si>
    <t>เลขที่บัญชี  668-2-38573-1</t>
  </si>
  <si>
    <t>ยอดคงเหลือตามรายงาน  ธนาคาร  ณ</t>
  </si>
  <si>
    <t>บวก :  เงินฝากระหว่างทาง</t>
  </si>
  <si>
    <t>วันที่ลงบัญชี</t>
  </si>
  <si>
    <t>วันที่ฝากธนาคาร</t>
  </si>
  <si>
    <t>จำนวนเงิน</t>
  </si>
  <si>
    <t>หัก  เช็คจ่ายที่ผู้รับไม่นำมาขึ้นเงินกับธนาคาร</t>
  </si>
  <si>
    <t>วันที่</t>
  </si>
  <si>
    <t>เลขที่เช็ค</t>
  </si>
  <si>
    <t>บวก : หรือ (หัก)  รายการกระทบยอดอื่น ๆ</t>
  </si>
  <si>
    <t>รายละเอียด</t>
  </si>
  <si>
    <t>ผู้ตรวจสอบ</t>
  </si>
  <si>
    <t>บัญชีเงินฝาก  ธกส.ออมทรัพย์ 668-2-68272-1</t>
  </si>
  <si>
    <t xml:space="preserve">            เงินสด</t>
  </si>
  <si>
    <t xml:space="preserve">            ลูกหนี้เงินยืมโครงการเศรษฐกิจชุมชน</t>
  </si>
  <si>
    <t xml:space="preserve">            ดอกผลเงินทุนโครงการเศรษฐกิจชุมชน</t>
  </si>
  <si>
    <t xml:space="preserve">            ค่าใช้จ่ายในการจัดเก็บภาษี 5%</t>
  </si>
  <si>
    <t xml:space="preserve">         ส่วนลดในการจัดเก็บภาษี 6%</t>
  </si>
  <si>
    <t xml:space="preserve">        ลูกหนี้เงินยืมเงินโครงการเศรษฐกิจชุมชน</t>
  </si>
  <si>
    <t xml:space="preserve">        เงินกู้ธนาคารออมสิน,กรุงไทย</t>
  </si>
  <si>
    <t xml:space="preserve">        ลูกหนี้เงินยืมเงินสะสม</t>
  </si>
  <si>
    <t>(4) ค่าธรรมเนียมจัดเก็บขยะ</t>
  </si>
  <si>
    <t>0151</t>
  </si>
  <si>
    <t>(11) ค่าใบอนุญาติอื่น ๆ</t>
  </si>
  <si>
    <t>(10) ค่าธรรมเนียมการรับสมัครนายก อบต.หรือ ส.อบต.</t>
  </si>
  <si>
    <t>0152</t>
  </si>
  <si>
    <t>เงินกู้ธนาคารออมสิน,กรุงไทย</t>
  </si>
  <si>
    <t xml:space="preserve">         เงินรับฝาก - ประกันซอง</t>
  </si>
  <si>
    <t xml:space="preserve">         เงินสะสม</t>
  </si>
  <si>
    <t xml:space="preserve">         เงินฝากธนาคาร ออมสิน ประจำเลขที่ 36245000173-4</t>
  </si>
  <si>
    <t>เงินรับฝาก - ประกันซอง</t>
  </si>
  <si>
    <t>เงินฝากธนาคาร  ธกส.  ออมทรัพย์  (668-2-68272-1)</t>
  </si>
  <si>
    <t xml:space="preserve">        เงินรับฝาก-เงินประกันซอง</t>
  </si>
  <si>
    <t xml:space="preserve">    เงินอุดหนุนเบี้ยยังชีพผู้สูงอายุ</t>
  </si>
  <si>
    <t xml:space="preserve">   เงินอุดหนุนเบี้ยยังชีพคนพิการ</t>
  </si>
  <si>
    <t xml:space="preserve"> - เงินอุดหนุนเบี้ยยังชีพผู้สูงอายุ</t>
  </si>
  <si>
    <t xml:space="preserve"> - เงินอุดหนุนเบี้ยยังชีพคนพิการ</t>
  </si>
  <si>
    <t xml:space="preserve">    ค่าใบอนุญาตการควบคุมกิจการเป็นอันตรายต่อสุขภาพ</t>
  </si>
  <si>
    <t xml:space="preserve">   เงินอุดหนุนค่าตอบแทน ผดด.</t>
  </si>
  <si>
    <t xml:space="preserve">   เงินอุดหนุนสมทบประกันสังคม</t>
  </si>
  <si>
    <t xml:space="preserve"> - เงินอุดหนุนค่าตอบแทน ผดด.</t>
  </si>
  <si>
    <t xml:space="preserve"> - เงินอุดหนุนสมทบประกันสังคม  ผดด.</t>
  </si>
  <si>
    <t>เงินอุดหนุนค่าตอบแทน ผดด.</t>
  </si>
  <si>
    <t>เงินอุดหนุนสมทบประกันสังคม ผดด.</t>
  </si>
  <si>
    <t xml:space="preserve">        ลูกหนี้เงินยืมเงินนอกงบประมาณ</t>
  </si>
  <si>
    <t xml:space="preserve">        เงินอุดหนุน-เบี้ยยังชีพคนพิการ</t>
  </si>
  <si>
    <t xml:space="preserve">        เงินอุดหนุน-เบี้ยยังชีพผู้สูงอายุ</t>
  </si>
  <si>
    <t>ลูกหนี้เงินยืมเงินนอกงบประมาณ</t>
  </si>
  <si>
    <t xml:space="preserve">   เงินโครงการป้องกันยาเสพติด</t>
  </si>
  <si>
    <t xml:space="preserve">   เงินอุหนุนเงินเดือนครูผู้ดูแลเด็ก</t>
  </si>
  <si>
    <t xml:space="preserve"> - เงินอุดหนุนเงินเดือนครูผู้ดูแลเด็ก</t>
  </si>
  <si>
    <t xml:space="preserve"> - เงินอุดหนุนโครงการป้องกันยาเสพติดฯ</t>
  </si>
  <si>
    <t>เงินอุดหนุนทุนการศึกษา ศพด.</t>
  </si>
  <si>
    <t>เงินอุดหนุนเงินเดือนครูผู้ดูแลเด็กฯ</t>
  </si>
  <si>
    <t>เงินอุดหนุนโครงการยาเสพติดฯ</t>
  </si>
  <si>
    <t>เงินอุดหนุนโครงการป้องกันยาเสพติด</t>
  </si>
  <si>
    <t>เงินอุดหนุนเงินเดือนครูผู้ดูแลเด็ก</t>
  </si>
  <si>
    <t>ภาษีหักหน้าฏีกา</t>
  </si>
  <si>
    <t xml:space="preserve">         เงินอุดหนุน เงินเดือนครูผู้ดูแลเด็ก</t>
  </si>
  <si>
    <t xml:space="preserve">         เงินอุดหนุน โครงการป้องกันยาเสพติด</t>
  </si>
  <si>
    <t xml:space="preserve">        ส่วนลดในการจัดเก็บภาษี 6%</t>
  </si>
  <si>
    <t xml:space="preserve">        ค่าใช้จ่ายในการจัดเก็บภาษี 5%</t>
  </si>
  <si>
    <t xml:space="preserve"> </t>
  </si>
  <si>
    <t xml:space="preserve">          เงินอุดหนุน-โครงการป้องกันยาเสพติด</t>
  </si>
  <si>
    <t xml:space="preserve">              ภาษีหักหน้าฏีกา</t>
  </si>
  <si>
    <t xml:space="preserve">         ลูกหนี้เงินยืมเงินนอกงบประมาณ</t>
  </si>
  <si>
    <t xml:space="preserve">   เงินโครงการคนไทยใจอาสา</t>
  </si>
  <si>
    <t xml:space="preserve"> - เงินอุดหนุนโครงการคนไทยใจอาสา</t>
  </si>
  <si>
    <t>เงินอุดหนุนโครงการคนไทยใจอาสา</t>
  </si>
  <si>
    <t xml:space="preserve">   เงินอุดหนุนศูนย์พัฒนาครอบครัว</t>
  </si>
  <si>
    <t xml:space="preserve"> - เงินอุดหนุนศูนย์พัฒฯนาครอบครัว</t>
  </si>
  <si>
    <t xml:space="preserve">         เงินอุดหนุนโครงการคนไทยใจอาสา</t>
  </si>
  <si>
    <t xml:space="preserve">        เงินอุดหนุนโครงการยาเสพติด(25 ตาสัปปะรด)</t>
  </si>
  <si>
    <t xml:space="preserve">          เงินอุดหนุน - โครงการคนไทยใจอาสา</t>
  </si>
  <si>
    <t xml:space="preserve">          เงินอุดหนุน-ค่าตอบแทน ผดด.</t>
  </si>
  <si>
    <t xml:space="preserve">          เงินอุดหนุน-เงินเดือนครูผู้ดูแลเด็ก</t>
  </si>
  <si>
    <t xml:space="preserve">          เงินอุดหนุน-ประกันสังคม ผดด.</t>
  </si>
  <si>
    <t xml:space="preserve">          เงินอุดหนุน - สวัสดุการครู</t>
  </si>
  <si>
    <t xml:space="preserve">          เงินอุดหนุนค่าวัสดุศูนย์พัฒนาเด็กเล็ก</t>
  </si>
  <si>
    <t xml:space="preserve">   เงินอุดหนุน - ทุนการศึกษา ผดด.</t>
  </si>
  <si>
    <t xml:space="preserve">   เงินอุดหนุน - ค่าวัสดุการศึกษา ศพด.</t>
  </si>
  <si>
    <t xml:space="preserve">    เงินอุดหนุน - เงินสวัสดิการครู</t>
  </si>
  <si>
    <t xml:space="preserve"> - เงินอุดหนุนค่าวัสดุการศึกษา ศพด.</t>
  </si>
  <si>
    <t xml:space="preserve"> - เงินอุดหนุน-ทุนการศึกษา ผดด.</t>
  </si>
  <si>
    <t xml:space="preserve"> - เงินอุดหนุน- เงินสวัสดิการครู</t>
  </si>
  <si>
    <t>เงินอุดหนุนสวัสดิการครู</t>
  </si>
  <si>
    <r>
      <t>รายรับ</t>
    </r>
    <r>
      <rPr>
        <b/>
        <sz val="14"/>
        <rFont val="Angsana New"/>
        <family val="1"/>
      </rPr>
      <t xml:space="preserve"> (หมายเหตุ 1)</t>
    </r>
  </si>
  <si>
    <t>เงินอุดหนุน-เงินสวัสดิการครู</t>
  </si>
  <si>
    <t xml:space="preserve">         เงินอุดหนุนเงินสวัสดิการครู</t>
  </si>
  <si>
    <t>เงินอุดหนุนศูนย์พัฒนาครอบครัว</t>
  </si>
  <si>
    <t xml:space="preserve"> เงินอุดหนุนเงินสวัสดิการครู</t>
  </si>
  <si>
    <t>(นางสาวสุภาวรรณ  สิทธิบุ่น)</t>
  </si>
  <si>
    <t>ปลัด อบต.รักษาการ ผอ.กองคลัง</t>
  </si>
  <si>
    <t>เงินเดือนครูผู้ดูแลเด็ก</t>
  </si>
  <si>
    <t>บัญชีรายการผลัดส่งใบสำคัญ</t>
  </si>
  <si>
    <t xml:space="preserve">    ตำแหน่ง  ปลัด อบต. รักษาการ ผอ.กองคลัง</t>
  </si>
  <si>
    <t xml:space="preserve">       เงินอุดหนุน-เบี้ยยังชีพผู้สูงอายุ</t>
  </si>
  <si>
    <t xml:space="preserve">          เงินอุดหนุนโครงการก่อสร้างลานกีฬาฯ</t>
  </si>
  <si>
    <t xml:space="preserve">   เงินอุดหนุนโครงการก่อสร้างลานกีฬาฯ</t>
  </si>
  <si>
    <t>เงินอุดหนุนโครงการก่อสร้างลานกีฬาฟุตซอล</t>
  </si>
  <si>
    <t xml:space="preserve">         เงินอุดหนุนโครงการก่อสร้างลานกีฬาฟุตซอล</t>
  </si>
  <si>
    <t xml:space="preserve"> - เงินอุดหนุน-โครงการก่อสร้างลานกีฬาฟุตซอล</t>
  </si>
  <si>
    <t>(นางสาวนิภา  สายน้ำ)</t>
  </si>
  <si>
    <t xml:space="preserve"> นักวิชาการเงินและบัญชี</t>
  </si>
  <si>
    <t>นักวิชาการเงินและบัญชี</t>
  </si>
  <si>
    <t>....................................</t>
  </si>
  <si>
    <t xml:space="preserve">   ตำแหน่ง นักวิชาการการเงินและบัญชี</t>
  </si>
  <si>
    <t>เงินอุดหนุนค่าครุภัณฑ์คอมพิวเตอร์ ศพด.</t>
  </si>
  <si>
    <t xml:space="preserve">         เงินอุดหนุนค่าครุภัณฑ์คอมพิวเตอร์ ศพด.</t>
  </si>
  <si>
    <t xml:space="preserve">         เงินอุดหนนุ ครุภัณฑ์คอมพิวเตอร์ ศพด.</t>
  </si>
  <si>
    <t xml:space="preserve">   เงินอุดหนุน ค่าครุภัณฑ์คอมพิวเตอร์ ศพด.</t>
  </si>
  <si>
    <t xml:space="preserve"> - เงินอุดหนุน ค่าครุภัณฑ์คอมพิวเตอร์ ศพด.</t>
  </si>
  <si>
    <t>เงินอุดหนุนค่าครุภัณฑ์คอมฯ ศพด.</t>
  </si>
  <si>
    <r>
      <t xml:space="preserve">งบกลาง  </t>
    </r>
    <r>
      <rPr>
        <sz val="12"/>
        <rFont val="Angsana New"/>
        <family val="1"/>
      </rPr>
      <t xml:space="preserve"> </t>
    </r>
  </si>
  <si>
    <r>
      <t xml:space="preserve">ค่าใช้สอย  </t>
    </r>
    <r>
      <rPr>
        <sz val="11"/>
        <rFont val="Angsana New"/>
        <family val="1"/>
      </rPr>
      <t xml:space="preserve"> </t>
    </r>
  </si>
  <si>
    <t>เงินอุดหนุนโครงการป้องกันยาเสพติดฯ</t>
  </si>
  <si>
    <t>รวมรายจ่าย</t>
  </si>
  <si>
    <t xml:space="preserve">       เงินอุดหนุน-โครงการคนไทยใจอาสาปี 56</t>
  </si>
  <si>
    <t xml:space="preserve">       เงินอุดหนุน-สวัสดิการครู ผดด.</t>
  </si>
  <si>
    <t xml:space="preserve">        เงินรับฝาก - เงินสมทบประกันสังคม</t>
  </si>
  <si>
    <t xml:space="preserve">       เงินอุดหนุน - ค่าวัสดุการศึกษา ศพด.</t>
  </si>
  <si>
    <t xml:space="preserve">       เงินรายรับ</t>
  </si>
  <si>
    <t xml:space="preserve">             เงินรับฝาก - เงินสมทบประกันสังคม</t>
  </si>
  <si>
    <t>เงินรับฝาก-เงินสมทบประกันสังคม</t>
  </si>
  <si>
    <t>เงินอุดหนุนค่าวัสดุการศึกษา ศพด.</t>
  </si>
  <si>
    <t>ผู้บันทึก</t>
  </si>
  <si>
    <t>ปีงบประมาณ  2557</t>
  </si>
  <si>
    <t xml:space="preserve">       เงินอุดหนุนเฉพาะกิจค้างจ่าย</t>
  </si>
  <si>
    <t>รายจ่ายค้างจ่าย</t>
  </si>
  <si>
    <t>เงินอุดหนุนเฉพาะค้างจ่าย</t>
  </si>
  <si>
    <t xml:space="preserve">           เงินอุดหนุนเฉพาะกิจค้างจ่าย</t>
  </si>
  <si>
    <t>.................................</t>
  </si>
  <si>
    <r>
      <t>หัก</t>
    </r>
    <r>
      <rPr>
        <sz val="15"/>
        <rFont val="Cordia New"/>
        <family val="2"/>
      </rPr>
      <t xml:space="preserve">    </t>
    </r>
  </si>
  <si>
    <t xml:space="preserve">         เงินฝากธนาคาร ธกส. ออมทรัพย์ เลขที่ 668-2-682721</t>
  </si>
  <si>
    <t xml:space="preserve">              เงินกู้ธนาคารออมสิน,กรุงไทย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</si>
  <si>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</t>
  </si>
  <si>
    <t>บัญชีเงินฝาก ธกส.กรุงไทย 302 033715 1</t>
  </si>
  <si>
    <t>บัญชีเงินฝาก ธนาคารออมสิน 362450001734</t>
  </si>
  <si>
    <t>วันที่ 30 เมษายน  2557</t>
  </si>
  <si>
    <t>ยอดคงเหลือตามบัญชี  ณ  วันที่  30 เมษายน 2557</t>
  </si>
  <si>
    <t>ลงชื่อ……….......……วันที่ 30 เมษายน  2557</t>
  </si>
  <si>
    <t>เลขที่..1/04/57..</t>
  </si>
  <si>
    <t>วันที่..30/4/57....</t>
  </si>
  <si>
    <t>เลขที่...2/04/57</t>
  </si>
  <si>
    <t>วันที่..30/4/57</t>
  </si>
  <si>
    <t>เลขที่..3/04/57..</t>
  </si>
  <si>
    <t xml:space="preserve">  โอนปิดบัญชีสมุดเงินสดรับเข้าบัญชีแยกประเภทที่เกี่ยวข้อง ประจำเดือน เมษายน  2557</t>
  </si>
  <si>
    <t xml:space="preserve">  โอนปิดบัญชีสมุดเงินสดรับเข้าบัญชีแยกประเภทที่เกี่ยวข้อง ประจำเดือน เมษายน   2557</t>
  </si>
  <si>
    <t xml:space="preserve"> ณ  วันที่  30 เมษายน  2557</t>
  </si>
  <si>
    <t>ประจำเดือน  เมษายน  2557</t>
  </si>
  <si>
    <t>ประจำเดือน…เมษายน... พ.ศ. ...2557..........</t>
  </si>
  <si>
    <t xml:space="preserve">           (นางสาวสุภาวรรณ  สิทธิบุ่น                 (นางสาวสุภาวรรณ  สิทธิบุ่น)                                 (นายวันชัย  จันคำ) </t>
  </si>
  <si>
    <t xml:space="preserve"> ปลัด อบต. รักษาการ ผอ.กองคลัง                  ปลัดองค์การบริหารส่วนตำบล                           นายกองค์การบริหารส่วนตำบล  </t>
  </si>
  <si>
    <t xml:space="preserve"> ปลัด อบต. รักษาการ ผอ.กองคลัง                  ปลัดองค์การบริหารส่วนตำบล                             นายกองค์การบริหารส่วนตำบล </t>
  </si>
  <si>
    <t>ณ วันที่..…30  เมษายน   2557…..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</si>
</sst>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00"/>
    <numFmt numFmtId="188" formatCode="00"/>
    <numFmt numFmtId="189" formatCode="_-* #,##0_-;\-* #,##0_-;_-* &quot;-&quot;??_-;_-@_-"/>
    <numFmt numFmtId="190" formatCode="0000"/>
    <numFmt numFmtId="191" formatCode="#,##0;[Red]#,##0"/>
    <numFmt numFmtId="192" formatCode="[$-107041E]d\ mmmm\ yyyy;@"/>
    <numFmt numFmtId="193" formatCode="_-* #,##0.0_-;\-* #,##0.0_-;_-* &quot;-&quot;??_-;_-@_-"/>
    <numFmt numFmtId="194" formatCode="mmm\-yyyy"/>
    <numFmt numFmtId="195" formatCode="_-* #,##0.000_-;\-* #,##0.000_-;_-* &quot;-&quot;??_-;_-@_-"/>
    <numFmt numFmtId="196" formatCode="_-* #,##0.0000_-;\-* #,##0.0000_-;_-* &quot;-&quot;??_-;_-@_-"/>
    <numFmt numFmtId="197" formatCode="0.0"/>
  </numFmts>
  <fonts count="84">
    <font>
      <sz val="10"/>
      <name val="Arial"/>
      <family val="0"/>
    </font>
    <font>
      <sz val="16"/>
      <name val="Angsana New"/>
      <family val="1"/>
    </font>
    <font>
      <b/>
      <sz val="16"/>
      <name val="BrowalliaUPC"/>
      <family val="2"/>
    </font>
    <font>
      <b/>
      <sz val="18"/>
      <name val="BrowalliaUPC"/>
      <family val="2"/>
    </font>
    <font>
      <sz val="16"/>
      <name val="BrowalliaUPC"/>
      <family val="2"/>
    </font>
    <font>
      <sz val="14"/>
      <name val="BrowalliaUPC"/>
      <family val="2"/>
    </font>
    <font>
      <b/>
      <u val="single"/>
      <sz val="16"/>
      <name val="BrowalliaUPC"/>
      <family val="2"/>
    </font>
    <font>
      <sz val="8"/>
      <name val="Arial"/>
      <family val="2"/>
    </font>
    <font>
      <u val="single"/>
      <sz val="16"/>
      <name val="BrowalliaUPC"/>
      <family val="2"/>
    </font>
    <font>
      <sz val="14"/>
      <name val="Browallia New"/>
      <family val="2"/>
    </font>
    <font>
      <u val="single"/>
      <sz val="14"/>
      <name val="BrowalliaUPC"/>
      <family val="2"/>
    </font>
    <font>
      <sz val="1"/>
      <name val="BrowalliaUPC"/>
      <family val="2"/>
    </font>
    <font>
      <b/>
      <sz val="16"/>
      <name val="Cordia New"/>
      <family val="2"/>
    </font>
    <font>
      <b/>
      <sz val="14"/>
      <name val="Cordia New"/>
      <family val="2"/>
    </font>
    <font>
      <sz val="14"/>
      <name val="Cordia New"/>
      <family val="2"/>
    </font>
    <font>
      <sz val="16"/>
      <name val="Cordia New"/>
      <family val="2"/>
    </font>
    <font>
      <b/>
      <sz val="18"/>
      <name val="Angsana New"/>
      <family val="1"/>
    </font>
    <font>
      <sz val="18"/>
      <name val="Angsana New"/>
      <family val="1"/>
    </font>
    <font>
      <b/>
      <sz val="18"/>
      <name val="Cordia New"/>
      <family val="2"/>
    </font>
    <font>
      <sz val="18"/>
      <name val="Cordia New"/>
      <family val="2"/>
    </font>
    <font>
      <sz val="16"/>
      <name val="Browallia New"/>
      <family val="2"/>
    </font>
    <font>
      <sz val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ngsana New"/>
      <family val="1"/>
    </font>
    <font>
      <sz val="10"/>
      <name val="Angsana New"/>
      <family val="1"/>
    </font>
    <font>
      <sz val="14"/>
      <name val="Angsana New"/>
      <family val="1"/>
    </font>
    <font>
      <b/>
      <u val="single"/>
      <sz val="14"/>
      <name val="Angsana New"/>
      <family val="1"/>
    </font>
    <font>
      <b/>
      <sz val="12"/>
      <name val="Angsana New"/>
      <family val="1"/>
    </font>
    <font>
      <sz val="8"/>
      <name val="Angsana New"/>
      <family val="1"/>
    </font>
    <font>
      <sz val="13"/>
      <name val="Angsana New"/>
      <family val="1"/>
    </font>
    <font>
      <b/>
      <sz val="10"/>
      <name val="Angsana New"/>
      <family val="1"/>
    </font>
    <font>
      <sz val="9"/>
      <name val="Angsana New"/>
      <family val="1"/>
    </font>
    <font>
      <sz val="11"/>
      <name val="Angsana New"/>
      <family val="1"/>
    </font>
    <font>
      <sz val="15"/>
      <name val="Cordia New"/>
      <family val="2"/>
    </font>
    <font>
      <sz val="15"/>
      <name val="Arial"/>
      <family val="2"/>
    </font>
    <font>
      <b/>
      <sz val="15"/>
      <name val="Cordia New"/>
      <family val="2"/>
    </font>
    <font>
      <b/>
      <u val="single"/>
      <sz val="15"/>
      <name val="Cordia New"/>
      <family val="2"/>
    </font>
    <font>
      <b/>
      <u val="single"/>
      <sz val="18"/>
      <name val="Angsana New"/>
      <family val="1"/>
    </font>
    <font>
      <sz val="1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5"/>
      <color indexed="8"/>
      <name val="Cordia New"/>
      <family val="2"/>
    </font>
    <font>
      <sz val="15"/>
      <color indexed="8"/>
      <name val="Arial"/>
      <family val="2"/>
    </font>
    <font>
      <b/>
      <u val="singleAccounting"/>
      <sz val="15"/>
      <color indexed="8"/>
      <name val="Cordia New"/>
      <family val="2"/>
    </font>
    <font>
      <b/>
      <sz val="15"/>
      <color indexed="8"/>
      <name val="Cordia New"/>
      <family val="2"/>
    </font>
    <font>
      <b/>
      <sz val="15"/>
      <color indexed="9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theme="1"/>
      <name val="Cordia New"/>
      <family val="2"/>
    </font>
    <font>
      <sz val="15"/>
      <color theme="1"/>
      <name val="Arial"/>
      <family val="2"/>
    </font>
    <font>
      <b/>
      <u val="singleAccounting"/>
      <sz val="15"/>
      <color theme="1"/>
      <name val="Cordia New"/>
      <family val="2"/>
    </font>
    <font>
      <b/>
      <sz val="15"/>
      <color theme="1"/>
      <name val="Cordia New"/>
      <family val="2"/>
    </font>
    <font>
      <b/>
      <sz val="15"/>
      <color theme="0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20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1" borderId="2" applyNumberFormat="0" applyAlignment="0" applyProtection="0"/>
    <xf numFmtId="0" fontId="69" fillId="0" borderId="3" applyNumberFormat="0" applyFill="0" applyAlignment="0" applyProtection="0"/>
    <xf numFmtId="0" fontId="70" fillId="22" borderId="0" applyNumberFormat="0" applyBorder="0" applyAlignment="0" applyProtection="0"/>
    <xf numFmtId="0" fontId="1" fillId="0" borderId="0">
      <alignment/>
      <protection/>
    </xf>
    <xf numFmtId="0" fontId="71" fillId="23" borderId="1" applyNumberFormat="0" applyAlignment="0" applyProtection="0"/>
    <xf numFmtId="0" fontId="72" fillId="24" borderId="0" applyNumberFormat="0" applyBorder="0" applyAlignment="0" applyProtection="0"/>
    <xf numFmtId="0" fontId="73" fillId="0" borderId="4" applyNumberFormat="0" applyFill="0" applyAlignment="0" applyProtection="0"/>
    <xf numFmtId="0" fontId="74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75" fillId="20" borderId="5" applyNumberFormat="0" applyAlignment="0" applyProtection="0"/>
    <xf numFmtId="0" fontId="0" fillId="32" borderId="6" applyNumberFormat="0" applyFont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494">
    <xf numFmtId="0" fontId="0" fillId="0" borderId="0" xfId="0" applyAlignment="1">
      <alignment/>
    </xf>
    <xf numFmtId="0" fontId="2" fillId="0" borderId="0" xfId="47" applyFont="1" applyAlignment="1">
      <alignment horizontal="center"/>
      <protection/>
    </xf>
    <xf numFmtId="0" fontId="2" fillId="0" borderId="0" xfId="47" applyFont="1" applyAlignment="1">
      <alignment/>
      <protection/>
    </xf>
    <xf numFmtId="0" fontId="4" fillId="0" borderId="0" xfId="47" applyFont="1" applyAlignment="1">
      <alignment/>
      <protection/>
    </xf>
    <xf numFmtId="0" fontId="4" fillId="0" borderId="10" xfId="47" applyFont="1" applyBorder="1" applyAlignment="1">
      <alignment horizontal="center"/>
      <protection/>
    </xf>
    <xf numFmtId="0" fontId="4" fillId="0" borderId="11" xfId="47" applyFont="1" applyBorder="1" applyAlignment="1">
      <alignment horizontal="center"/>
      <protection/>
    </xf>
    <xf numFmtId="0" fontId="4" fillId="0" borderId="10" xfId="47" applyFont="1" applyBorder="1">
      <alignment/>
      <protection/>
    </xf>
    <xf numFmtId="187" fontId="4" fillId="0" borderId="11" xfId="47" applyNumberFormat="1" applyFont="1" applyBorder="1" applyAlignment="1">
      <alignment horizontal="center"/>
      <protection/>
    </xf>
    <xf numFmtId="0" fontId="4" fillId="0" borderId="11" xfId="47" applyFont="1" applyBorder="1">
      <alignment/>
      <protection/>
    </xf>
    <xf numFmtId="187" fontId="4" fillId="0" borderId="12" xfId="47" applyNumberFormat="1" applyFont="1" applyBorder="1" applyAlignment="1" quotePrefix="1">
      <alignment horizontal="center"/>
      <protection/>
    </xf>
    <xf numFmtId="0" fontId="4" fillId="0" borderId="13" xfId="47" applyFont="1" applyBorder="1" applyAlignment="1">
      <alignment horizontal="center"/>
      <protection/>
    </xf>
    <xf numFmtId="0" fontId="5" fillId="0" borderId="14" xfId="47" applyFont="1" applyBorder="1">
      <alignment/>
      <protection/>
    </xf>
    <xf numFmtId="187" fontId="4" fillId="0" borderId="15" xfId="47" applyNumberFormat="1" applyFont="1" applyBorder="1" applyAlignment="1" quotePrefix="1">
      <alignment horizontal="center"/>
      <protection/>
    </xf>
    <xf numFmtId="0" fontId="4" fillId="0" borderId="14" xfId="47" applyFont="1" applyBorder="1">
      <alignment/>
      <protection/>
    </xf>
    <xf numFmtId="187" fontId="4" fillId="0" borderId="11" xfId="47" applyNumberFormat="1" applyFont="1" applyBorder="1" applyAlignment="1" quotePrefix="1">
      <alignment horizontal="center"/>
      <protection/>
    </xf>
    <xf numFmtId="0" fontId="4" fillId="0" borderId="13" xfId="47" applyFont="1" applyBorder="1" applyAlignment="1" quotePrefix="1">
      <alignment horizontal="center"/>
      <protection/>
    </xf>
    <xf numFmtId="0" fontId="4" fillId="0" borderId="11" xfId="47" applyFont="1" applyBorder="1" applyAlignment="1" quotePrefix="1">
      <alignment horizontal="center"/>
      <protection/>
    </xf>
    <xf numFmtId="0" fontId="4" fillId="0" borderId="16" xfId="47" applyFont="1" applyBorder="1">
      <alignment/>
      <protection/>
    </xf>
    <xf numFmtId="0" fontId="4" fillId="0" borderId="0" xfId="47" applyFont="1" applyBorder="1">
      <alignment/>
      <protection/>
    </xf>
    <xf numFmtId="0" fontId="2" fillId="0" borderId="0" xfId="47" applyFont="1" applyBorder="1" applyAlignment="1">
      <alignment horizontal="center"/>
      <protection/>
    </xf>
    <xf numFmtId="0" fontId="6" fillId="0" borderId="0" xfId="47" applyFont="1" applyBorder="1" applyAlignment="1">
      <alignment horizontal="left"/>
      <protection/>
    </xf>
    <xf numFmtId="0" fontId="4" fillId="0" borderId="17" xfId="47" applyFont="1" applyBorder="1" applyAlignment="1">
      <alignment horizontal="left"/>
      <protection/>
    </xf>
    <xf numFmtId="0" fontId="4" fillId="0" borderId="18" xfId="47" applyFont="1" applyBorder="1">
      <alignment/>
      <protection/>
    </xf>
    <xf numFmtId="0" fontId="2" fillId="0" borderId="15" xfId="47" applyFont="1" applyBorder="1" applyAlignment="1">
      <alignment horizontal="center"/>
      <protection/>
    </xf>
    <xf numFmtId="0" fontId="4" fillId="0" borderId="0" xfId="47" applyFont="1" applyBorder="1" applyAlignment="1">
      <alignment horizontal="center"/>
      <protection/>
    </xf>
    <xf numFmtId="0" fontId="4" fillId="0" borderId="19" xfId="47" applyFont="1" applyBorder="1" applyAlignment="1">
      <alignment horizontal="center"/>
      <protection/>
    </xf>
    <xf numFmtId="0" fontId="2" fillId="0" borderId="0" xfId="47" applyFont="1" applyBorder="1" applyAlignment="1">
      <alignment/>
      <protection/>
    </xf>
    <xf numFmtId="0" fontId="4" fillId="0" borderId="0" xfId="47" applyFont="1" applyBorder="1" applyAlignment="1">
      <alignment/>
      <protection/>
    </xf>
    <xf numFmtId="0" fontId="8" fillId="0" borderId="10" xfId="47" applyFont="1" applyBorder="1">
      <alignment/>
      <protection/>
    </xf>
    <xf numFmtId="0" fontId="15" fillId="0" borderId="20" xfId="0" applyFont="1" applyBorder="1" applyAlignment="1">
      <alignment/>
    </xf>
    <xf numFmtId="0" fontId="9" fillId="0" borderId="11" xfId="47" applyFont="1" applyBorder="1" applyAlignment="1">
      <alignment horizontal="left"/>
      <protection/>
    </xf>
    <xf numFmtId="0" fontId="4" fillId="0" borderId="10" xfId="47" applyFont="1" applyBorder="1" applyAlignment="1">
      <alignment/>
      <protection/>
    </xf>
    <xf numFmtId="0" fontId="5" fillId="0" borderId="10" xfId="47" applyFont="1" applyBorder="1">
      <alignment/>
      <protection/>
    </xf>
    <xf numFmtId="0" fontId="4" fillId="0" borderId="12" xfId="47" applyFont="1" applyBorder="1">
      <alignment/>
      <protection/>
    </xf>
    <xf numFmtId="0" fontId="4" fillId="0" borderId="0" xfId="47" applyFont="1" applyBorder="1" applyAlignment="1">
      <alignment horizontal="left"/>
      <protection/>
    </xf>
    <xf numFmtId="0" fontId="5" fillId="0" borderId="10" xfId="47" applyFont="1" applyBorder="1" applyAlignment="1">
      <alignment/>
      <protection/>
    </xf>
    <xf numFmtId="190" fontId="4" fillId="0" borderId="11" xfId="47" applyNumberFormat="1" applyFont="1" applyBorder="1" applyAlignment="1" quotePrefix="1">
      <alignment horizontal="center"/>
      <protection/>
    </xf>
    <xf numFmtId="190" fontId="4" fillId="0" borderId="15" xfId="47" applyNumberFormat="1" applyFont="1" applyBorder="1" applyAlignment="1" quotePrefix="1">
      <alignment horizontal="center"/>
      <protection/>
    </xf>
    <xf numFmtId="0" fontId="4" fillId="0" borderId="15" xfId="47" applyFont="1" applyBorder="1" applyAlignment="1" quotePrefix="1">
      <alignment horizontal="center"/>
      <protection/>
    </xf>
    <xf numFmtId="0" fontId="14" fillId="0" borderId="10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2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22" xfId="0" applyFont="1" applyBorder="1" applyAlignment="1">
      <alignment horizontal="center"/>
    </xf>
    <xf numFmtId="0" fontId="12" fillId="0" borderId="24" xfId="0" applyFont="1" applyBorder="1" applyAlignment="1">
      <alignment/>
    </xf>
    <xf numFmtId="0" fontId="15" fillId="0" borderId="25" xfId="0" applyFont="1" applyBorder="1" applyAlignment="1" quotePrefix="1">
      <alignment horizontal="center"/>
    </xf>
    <xf numFmtId="189" fontId="15" fillId="0" borderId="26" xfId="33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189" fontId="15" fillId="0" borderId="26" xfId="33" applyNumberFormat="1" applyFont="1" applyBorder="1" applyAlignment="1">
      <alignment horizontal="center"/>
    </xf>
    <xf numFmtId="0" fontId="15" fillId="0" borderId="24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28" xfId="0" applyFont="1" applyBorder="1" applyAlignment="1" quotePrefix="1">
      <alignment horizontal="center"/>
    </xf>
    <xf numFmtId="189" fontId="15" fillId="0" borderId="20" xfId="33" applyNumberFormat="1" applyFont="1" applyBorder="1" applyAlignment="1">
      <alignment/>
    </xf>
    <xf numFmtId="0" fontId="15" fillId="0" borderId="28" xfId="0" applyFont="1" applyBorder="1" applyAlignment="1">
      <alignment horizontal="center"/>
    </xf>
    <xf numFmtId="189" fontId="15" fillId="0" borderId="20" xfId="33" applyNumberFormat="1" applyFont="1" applyBorder="1" applyAlignment="1">
      <alignment horizontal="center"/>
    </xf>
    <xf numFmtId="0" fontId="15" fillId="0" borderId="11" xfId="0" applyFont="1" applyBorder="1" applyAlignment="1">
      <alignment/>
    </xf>
    <xf numFmtId="189" fontId="15" fillId="0" borderId="29" xfId="33" applyNumberFormat="1" applyFont="1" applyBorder="1" applyAlignment="1">
      <alignment/>
    </xf>
    <xf numFmtId="0" fontId="15" fillId="0" borderId="11" xfId="0" applyFont="1" applyBorder="1" applyAlignment="1">
      <alignment horizontal="center"/>
    </xf>
    <xf numFmtId="2" fontId="15" fillId="0" borderId="22" xfId="0" applyNumberFormat="1" applyFont="1" applyBorder="1" applyAlignment="1" quotePrefix="1">
      <alignment horizontal="center"/>
    </xf>
    <xf numFmtId="189" fontId="15" fillId="0" borderId="23" xfId="33" applyNumberFormat="1" applyFont="1" applyBorder="1" applyAlignment="1">
      <alignment horizontal="center"/>
    </xf>
    <xf numFmtId="189" fontId="15" fillId="0" borderId="23" xfId="33" applyNumberFormat="1" applyFont="1" applyBorder="1" applyAlignment="1">
      <alignment/>
    </xf>
    <xf numFmtId="0" fontId="14" fillId="0" borderId="24" xfId="0" applyFont="1" applyBorder="1" applyAlignment="1">
      <alignment/>
    </xf>
    <xf numFmtId="2" fontId="15" fillId="0" borderId="25" xfId="0" applyNumberFormat="1" applyFont="1" applyBorder="1" applyAlignment="1" quotePrefix="1">
      <alignment horizontal="center"/>
    </xf>
    <xf numFmtId="190" fontId="15" fillId="0" borderId="25" xfId="0" applyNumberFormat="1" applyFont="1" applyBorder="1" applyAlignment="1" quotePrefix="1">
      <alignment horizontal="center"/>
    </xf>
    <xf numFmtId="190" fontId="15" fillId="0" borderId="28" xfId="0" applyNumberFormat="1" applyFont="1" applyBorder="1" applyAlignment="1" quotePrefix="1">
      <alignment horizontal="center"/>
    </xf>
    <xf numFmtId="2" fontId="15" fillId="0" borderId="11" xfId="0" applyNumberFormat="1" applyFont="1" applyBorder="1" applyAlignment="1">
      <alignment/>
    </xf>
    <xf numFmtId="189" fontId="15" fillId="0" borderId="29" xfId="0" applyNumberFormat="1" applyFont="1" applyBorder="1" applyAlignment="1">
      <alignment/>
    </xf>
    <xf numFmtId="2" fontId="15" fillId="0" borderId="28" xfId="0" applyNumberFormat="1" applyFont="1" applyBorder="1" applyAlignment="1" quotePrefix="1">
      <alignment horizontal="center"/>
    </xf>
    <xf numFmtId="2" fontId="15" fillId="0" borderId="11" xfId="0" applyNumberFormat="1" applyFont="1" applyBorder="1" applyAlignment="1">
      <alignment horizontal="center"/>
    </xf>
    <xf numFmtId="189" fontId="15" fillId="0" borderId="10" xfId="33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89" fontId="15" fillId="0" borderId="0" xfId="33" applyNumberFormat="1" applyFont="1" applyBorder="1" applyAlignment="1">
      <alignment/>
    </xf>
    <xf numFmtId="0" fontId="15" fillId="0" borderId="10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5" fillId="0" borderId="14" xfId="0" applyFont="1" applyBorder="1" applyAlignment="1">
      <alignment horizontal="center"/>
    </xf>
    <xf numFmtId="189" fontId="15" fillId="0" borderId="15" xfId="33" applyNumberFormat="1" applyFont="1" applyBorder="1" applyAlignment="1">
      <alignment/>
    </xf>
    <xf numFmtId="0" fontId="15" fillId="0" borderId="30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189" fontId="15" fillId="0" borderId="13" xfId="33" applyNumberFormat="1" applyFont="1" applyBorder="1" applyAlignment="1">
      <alignment/>
    </xf>
    <xf numFmtId="0" fontId="15" fillId="0" borderId="16" xfId="0" applyFont="1" applyBorder="1" applyAlignment="1">
      <alignment/>
    </xf>
    <xf numFmtId="189" fontId="15" fillId="0" borderId="13" xfId="33" applyNumberFormat="1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189" fontId="15" fillId="0" borderId="25" xfId="33" applyNumberFormat="1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189" fontId="15" fillId="0" borderId="25" xfId="33" applyNumberFormat="1" applyFont="1" applyBorder="1" applyAlignment="1">
      <alignment horizontal="right"/>
    </xf>
    <xf numFmtId="0" fontId="12" fillId="0" borderId="25" xfId="0" applyFont="1" applyBorder="1" applyAlignment="1">
      <alignment horizontal="center"/>
    </xf>
    <xf numFmtId="189" fontId="15" fillId="0" borderId="25" xfId="33" applyNumberFormat="1" applyFont="1" applyBorder="1" applyAlignment="1">
      <alignment/>
    </xf>
    <xf numFmtId="0" fontId="15" fillId="0" borderId="27" xfId="0" applyFont="1" applyBorder="1" applyAlignment="1">
      <alignment horizontal="center"/>
    </xf>
    <xf numFmtId="189" fontId="15" fillId="0" borderId="28" xfId="33" applyNumberFormat="1" applyFont="1" applyBorder="1" applyAlignment="1">
      <alignment/>
    </xf>
    <xf numFmtId="0" fontId="15" fillId="0" borderId="20" xfId="0" applyFont="1" applyBorder="1" applyAlignment="1">
      <alignment horizontal="center"/>
    </xf>
    <xf numFmtId="189" fontId="15" fillId="0" borderId="28" xfId="33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89" fontId="15" fillId="0" borderId="11" xfId="33" applyNumberFormat="1" applyFont="1" applyBorder="1" applyAlignment="1">
      <alignment/>
    </xf>
    <xf numFmtId="0" fontId="12" fillId="0" borderId="31" xfId="0" applyFont="1" applyBorder="1" applyAlignment="1">
      <alignment/>
    </xf>
    <xf numFmtId="0" fontId="15" fillId="0" borderId="31" xfId="0" applyFont="1" applyBorder="1" applyAlignment="1">
      <alignment horizontal="center"/>
    </xf>
    <xf numFmtId="189" fontId="15" fillId="0" borderId="32" xfId="33" applyNumberFormat="1" applyFont="1" applyBorder="1" applyAlignment="1">
      <alignment/>
    </xf>
    <xf numFmtId="0" fontId="15" fillId="0" borderId="33" xfId="0" applyFont="1" applyBorder="1" applyAlignment="1">
      <alignment horizontal="center"/>
    </xf>
    <xf numFmtId="0" fontId="15" fillId="0" borderId="24" xfId="0" applyFont="1" applyBorder="1" applyAlignment="1">
      <alignment horizontal="left"/>
    </xf>
    <xf numFmtId="0" fontId="15" fillId="0" borderId="27" xfId="0" applyFont="1" applyBorder="1" applyAlignment="1">
      <alignment horizontal="left"/>
    </xf>
    <xf numFmtId="189" fontId="15" fillId="0" borderId="34" xfId="33" applyNumberFormat="1" applyFont="1" applyBorder="1" applyAlignment="1">
      <alignment/>
    </xf>
    <xf numFmtId="0" fontId="15" fillId="0" borderId="35" xfId="0" applyFont="1" applyBorder="1" applyAlignment="1">
      <alignment horizontal="center"/>
    </xf>
    <xf numFmtId="0" fontId="15" fillId="0" borderId="24" xfId="0" applyFont="1" applyBorder="1" applyAlignment="1">
      <alignment/>
    </xf>
    <xf numFmtId="0" fontId="0" fillId="0" borderId="0" xfId="0" applyBorder="1" applyAlignment="1">
      <alignment/>
    </xf>
    <xf numFmtId="0" fontId="15" fillId="0" borderId="29" xfId="0" applyFont="1" applyBorder="1" applyAlignment="1">
      <alignment horizontal="center"/>
    </xf>
    <xf numFmtId="0" fontId="12" fillId="0" borderId="36" xfId="0" applyFont="1" applyBorder="1" applyAlignment="1">
      <alignment/>
    </xf>
    <xf numFmtId="0" fontId="12" fillId="0" borderId="37" xfId="0" applyFont="1" applyBorder="1" applyAlignment="1">
      <alignment/>
    </xf>
    <xf numFmtId="0" fontId="15" fillId="0" borderId="37" xfId="0" applyFont="1" applyBorder="1" applyAlignment="1">
      <alignment/>
    </xf>
    <xf numFmtId="0" fontId="15" fillId="0" borderId="38" xfId="0" applyFont="1" applyBorder="1" applyAlignment="1">
      <alignment/>
    </xf>
    <xf numFmtId="0" fontId="12" fillId="0" borderId="23" xfId="0" applyFont="1" applyBorder="1" applyAlignment="1">
      <alignment/>
    </xf>
    <xf numFmtId="0" fontId="15" fillId="0" borderId="26" xfId="0" applyFont="1" applyBorder="1" applyAlignment="1">
      <alignment/>
    </xf>
    <xf numFmtId="0" fontId="14" fillId="0" borderId="29" xfId="0" applyFont="1" applyBorder="1" applyAlignment="1">
      <alignment/>
    </xf>
    <xf numFmtId="0" fontId="15" fillId="0" borderId="39" xfId="0" applyFont="1" applyBorder="1" applyAlignment="1">
      <alignment/>
    </xf>
    <xf numFmtId="0" fontId="12" fillId="0" borderId="40" xfId="0" applyFont="1" applyBorder="1" applyAlignment="1">
      <alignment/>
    </xf>
    <xf numFmtId="0" fontId="12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16" fillId="0" borderId="0" xfId="0" applyFont="1" applyAlignment="1">
      <alignment horizontal="center"/>
    </xf>
    <xf numFmtId="0" fontId="12" fillId="0" borderId="41" xfId="0" applyFont="1" applyBorder="1" applyAlignment="1">
      <alignment/>
    </xf>
    <xf numFmtId="0" fontId="15" fillId="0" borderId="37" xfId="0" applyFont="1" applyBorder="1" applyAlignment="1">
      <alignment horizontal="left"/>
    </xf>
    <xf numFmtId="0" fontId="15" fillId="0" borderId="38" xfId="0" applyFon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7" fillId="0" borderId="11" xfId="0" applyFont="1" applyBorder="1" applyAlignment="1">
      <alignment/>
    </xf>
    <xf numFmtId="43" fontId="17" fillId="0" borderId="11" xfId="33" applyFont="1" applyBorder="1" applyAlignment="1">
      <alignment/>
    </xf>
    <xf numFmtId="43" fontId="17" fillId="0" borderId="11" xfId="33" applyFont="1" applyBorder="1" applyAlignment="1">
      <alignment horizontal="center"/>
    </xf>
    <xf numFmtId="43" fontId="17" fillId="0" borderId="15" xfId="33" applyFont="1" applyBorder="1" applyAlignment="1">
      <alignment horizontal="center"/>
    </xf>
    <xf numFmtId="0" fontId="1" fillId="0" borderId="0" xfId="0" applyFont="1" applyAlignment="1">
      <alignment/>
    </xf>
    <xf numFmtId="0" fontId="18" fillId="0" borderId="10" xfId="47" applyFont="1" applyBorder="1" applyAlignment="1">
      <alignment horizontal="center"/>
      <protection/>
    </xf>
    <xf numFmtId="43" fontId="18" fillId="0" borderId="11" xfId="33" applyFont="1" applyBorder="1" applyAlignment="1">
      <alignment horizontal="center"/>
    </xf>
    <xf numFmtId="0" fontId="18" fillId="0" borderId="29" xfId="47" applyFont="1" applyBorder="1" applyAlignment="1">
      <alignment horizontal="center"/>
      <protection/>
    </xf>
    <xf numFmtId="0" fontId="18" fillId="0" borderId="11" xfId="47" applyFont="1" applyBorder="1" applyAlignment="1">
      <alignment horizontal="center"/>
      <protection/>
    </xf>
    <xf numFmtId="0" fontId="18" fillId="0" borderId="39" xfId="47" applyFont="1" applyBorder="1" applyAlignment="1">
      <alignment horizontal="center"/>
      <protection/>
    </xf>
    <xf numFmtId="0" fontId="19" fillId="0" borderId="0" xfId="47" applyFont="1">
      <alignment/>
      <protection/>
    </xf>
    <xf numFmtId="0" fontId="4" fillId="0" borderId="22" xfId="0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/>
    </xf>
    <xf numFmtId="49" fontId="4" fillId="0" borderId="25" xfId="0" applyNumberFormat="1" applyFont="1" applyBorder="1" applyAlignment="1">
      <alignment horizontal="center"/>
    </xf>
    <xf numFmtId="49" fontId="4" fillId="0" borderId="25" xfId="0" applyNumberFormat="1" applyFont="1" applyBorder="1" applyAlignment="1" quotePrefix="1">
      <alignment horizontal="center"/>
    </xf>
    <xf numFmtId="0" fontId="4" fillId="0" borderId="25" xfId="47" applyFont="1" applyBorder="1">
      <alignment/>
      <protection/>
    </xf>
    <xf numFmtId="0" fontId="20" fillId="0" borderId="25" xfId="47" applyFont="1" applyBorder="1" applyAlignment="1">
      <alignment horizontal="center"/>
      <protection/>
    </xf>
    <xf numFmtId="0" fontId="4" fillId="0" borderId="25" xfId="47" applyFont="1" applyBorder="1" applyAlignment="1">
      <alignment/>
      <protection/>
    </xf>
    <xf numFmtId="0" fontId="20" fillId="0" borderId="25" xfId="47" applyFont="1" applyBorder="1" applyAlignment="1">
      <alignment horizontal="center"/>
      <protection/>
    </xf>
    <xf numFmtId="0" fontId="1" fillId="0" borderId="25" xfId="47" applyFont="1" applyBorder="1" applyAlignment="1">
      <alignment horizontal="center"/>
      <protection/>
    </xf>
    <xf numFmtId="0" fontId="4" fillId="0" borderId="25" xfId="47" applyFont="1" applyBorder="1" applyAlignment="1">
      <alignment horizontal="left"/>
      <protection/>
    </xf>
    <xf numFmtId="49" fontId="4" fillId="0" borderId="4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47" applyFont="1" applyBorder="1" applyAlignment="1">
      <alignment horizontal="left"/>
      <protection/>
    </xf>
    <xf numFmtId="0" fontId="15" fillId="0" borderId="43" xfId="0" applyFont="1" applyBorder="1" applyAlignment="1">
      <alignment/>
    </xf>
    <xf numFmtId="0" fontId="15" fillId="0" borderId="44" xfId="0" applyFont="1" applyBorder="1" applyAlignment="1">
      <alignment/>
    </xf>
    <xf numFmtId="189" fontId="15" fillId="0" borderId="45" xfId="33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29" xfId="47" applyFont="1" applyBorder="1">
      <alignment/>
      <protection/>
    </xf>
    <xf numFmtId="0" fontId="4" fillId="0" borderId="32" xfId="0" applyFont="1" applyBorder="1" applyAlignment="1">
      <alignment/>
    </xf>
    <xf numFmtId="0" fontId="4" fillId="0" borderId="11" xfId="47" applyFont="1" applyBorder="1" applyAlignment="1">
      <alignment/>
      <protection/>
    </xf>
    <xf numFmtId="0" fontId="4" fillId="0" borderId="39" xfId="47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42" xfId="0" applyFont="1" applyBorder="1" applyAlignment="1">
      <alignment/>
    </xf>
    <xf numFmtId="49" fontId="20" fillId="0" borderId="12" xfId="0" applyNumberFormat="1" applyFont="1" applyBorder="1" applyAlignment="1">
      <alignment horizontal="center"/>
    </xf>
    <xf numFmtId="0" fontId="15" fillId="0" borderId="17" xfId="0" applyFont="1" applyBorder="1" applyAlignment="1">
      <alignment horizontal="left"/>
    </xf>
    <xf numFmtId="0" fontId="15" fillId="0" borderId="46" xfId="0" applyFont="1" applyBorder="1" applyAlignment="1">
      <alignment horizontal="left"/>
    </xf>
    <xf numFmtId="0" fontId="1" fillId="0" borderId="29" xfId="0" applyFont="1" applyBorder="1" applyAlignment="1">
      <alignment/>
    </xf>
    <xf numFmtId="0" fontId="25" fillId="0" borderId="0" xfId="0" applyFont="1" applyAlignment="1">
      <alignment/>
    </xf>
    <xf numFmtId="0" fontId="24" fillId="0" borderId="0" xfId="47" applyFont="1" applyAlignment="1">
      <alignment horizontal="left"/>
      <protection/>
    </xf>
    <xf numFmtId="0" fontId="24" fillId="0" borderId="0" xfId="47" applyFont="1">
      <alignment/>
      <protection/>
    </xf>
    <xf numFmtId="0" fontId="24" fillId="0" borderId="0" xfId="47" applyFont="1" applyAlignment="1">
      <alignment horizontal="right"/>
      <protection/>
    </xf>
    <xf numFmtId="49" fontId="26" fillId="0" borderId="47" xfId="47" applyNumberFormat="1" applyFont="1" applyBorder="1" applyAlignment="1">
      <alignment horizontal="center"/>
      <protection/>
    </xf>
    <xf numFmtId="0" fontId="24" fillId="0" borderId="16" xfId="47" applyFont="1" applyBorder="1" applyAlignment="1">
      <alignment horizontal="center"/>
      <protection/>
    </xf>
    <xf numFmtId="0" fontId="24" fillId="0" borderId="12" xfId="47" applyFont="1" applyBorder="1" applyAlignment="1">
      <alignment horizontal="center"/>
      <protection/>
    </xf>
    <xf numFmtId="49" fontId="26" fillId="0" borderId="13" xfId="47" applyNumberFormat="1" applyFont="1" applyBorder="1" applyAlignment="1">
      <alignment horizontal="center"/>
      <protection/>
    </xf>
    <xf numFmtId="49" fontId="26" fillId="0" borderId="48" xfId="47" applyNumberFormat="1" applyFont="1" applyBorder="1" applyAlignment="1">
      <alignment horizontal="center"/>
      <protection/>
    </xf>
    <xf numFmtId="0" fontId="24" fillId="0" borderId="49" xfId="47" applyFont="1" applyBorder="1">
      <alignment/>
      <protection/>
    </xf>
    <xf numFmtId="0" fontId="24" fillId="0" borderId="50" xfId="47" applyFont="1" applyBorder="1">
      <alignment/>
      <protection/>
    </xf>
    <xf numFmtId="0" fontId="24" fillId="0" borderId="31" xfId="47" applyFont="1" applyBorder="1">
      <alignment/>
      <protection/>
    </xf>
    <xf numFmtId="0" fontId="24" fillId="0" borderId="41" xfId="47" applyFont="1" applyBorder="1">
      <alignment/>
      <protection/>
    </xf>
    <xf numFmtId="49" fontId="26" fillId="0" borderId="32" xfId="47" applyNumberFormat="1" applyFont="1" applyBorder="1" applyAlignment="1">
      <alignment horizontal="center"/>
      <protection/>
    </xf>
    <xf numFmtId="0" fontId="24" fillId="0" borderId="24" xfId="47" applyFont="1" applyBorder="1">
      <alignment/>
      <protection/>
    </xf>
    <xf numFmtId="0" fontId="24" fillId="0" borderId="37" xfId="47" applyFont="1" applyBorder="1">
      <alignment/>
      <protection/>
    </xf>
    <xf numFmtId="49" fontId="26" fillId="0" borderId="25" xfId="47" applyNumberFormat="1" applyFont="1" applyBorder="1" applyAlignment="1">
      <alignment horizontal="center"/>
      <protection/>
    </xf>
    <xf numFmtId="0" fontId="24" fillId="0" borderId="12" xfId="47" applyFont="1" applyBorder="1">
      <alignment/>
      <protection/>
    </xf>
    <xf numFmtId="0" fontId="24" fillId="0" borderId="16" xfId="47" applyFont="1" applyBorder="1">
      <alignment/>
      <protection/>
    </xf>
    <xf numFmtId="49" fontId="26" fillId="0" borderId="25" xfId="47" applyNumberFormat="1" applyFont="1" applyBorder="1" applyAlignment="1" quotePrefix="1">
      <alignment horizontal="center"/>
      <protection/>
    </xf>
    <xf numFmtId="0" fontId="28" fillId="0" borderId="24" xfId="47" applyFont="1" applyBorder="1">
      <alignment/>
      <protection/>
    </xf>
    <xf numFmtId="0" fontId="24" fillId="0" borderId="24" xfId="0" applyFont="1" applyBorder="1" applyAlignment="1">
      <alignment/>
    </xf>
    <xf numFmtId="49" fontId="26" fillId="0" borderId="19" xfId="47" applyNumberFormat="1" applyFont="1" applyBorder="1" applyAlignment="1">
      <alignment horizontal="center"/>
      <protection/>
    </xf>
    <xf numFmtId="0" fontId="24" fillId="0" borderId="0" xfId="47" applyFont="1" applyBorder="1">
      <alignment/>
      <protection/>
    </xf>
    <xf numFmtId="0" fontId="24" fillId="0" borderId="0" xfId="47" applyFont="1" applyBorder="1" applyAlignment="1">
      <alignment horizontal="center"/>
      <protection/>
    </xf>
    <xf numFmtId="49" fontId="26" fillId="0" borderId="12" xfId="47" applyNumberFormat="1" applyFont="1" applyBorder="1" applyAlignment="1">
      <alignment horizontal="center"/>
      <protection/>
    </xf>
    <xf numFmtId="49" fontId="26" fillId="0" borderId="0" xfId="47" applyNumberFormat="1" applyFont="1" applyBorder="1" applyAlignment="1">
      <alignment horizontal="center"/>
      <protection/>
    </xf>
    <xf numFmtId="0" fontId="26" fillId="0" borderId="33" xfId="47" applyFont="1" applyBorder="1">
      <alignment/>
      <protection/>
    </xf>
    <xf numFmtId="0" fontId="29" fillId="0" borderId="41" xfId="47" applyFont="1" applyBorder="1" applyAlignment="1">
      <alignment horizontal="left"/>
      <protection/>
    </xf>
    <xf numFmtId="189" fontId="24" fillId="0" borderId="25" xfId="33" applyNumberFormat="1" applyFont="1" applyBorder="1" applyAlignment="1">
      <alignment/>
    </xf>
    <xf numFmtId="0" fontId="26" fillId="0" borderId="26" xfId="47" applyFont="1" applyBorder="1">
      <alignment/>
      <protection/>
    </xf>
    <xf numFmtId="0" fontId="26" fillId="0" borderId="37" xfId="47" applyFont="1" applyBorder="1">
      <alignment/>
      <protection/>
    </xf>
    <xf numFmtId="0" fontId="29" fillId="0" borderId="37" xfId="47" applyFont="1" applyBorder="1" applyAlignment="1">
      <alignment horizontal="left"/>
      <protection/>
    </xf>
    <xf numFmtId="0" fontId="26" fillId="0" borderId="26" xfId="47" applyFont="1" applyBorder="1" applyAlignment="1">
      <alignment horizontal="center"/>
      <protection/>
    </xf>
    <xf numFmtId="0" fontId="24" fillId="0" borderId="24" xfId="47" applyFont="1" applyBorder="1" applyAlignment="1">
      <alignment horizontal="center"/>
      <protection/>
    </xf>
    <xf numFmtId="49" fontId="30" fillId="0" borderId="25" xfId="47" applyNumberFormat="1" applyFont="1" applyBorder="1" applyAlignment="1">
      <alignment horizontal="center"/>
      <protection/>
    </xf>
    <xf numFmtId="189" fontId="24" fillId="0" borderId="13" xfId="33" applyNumberFormat="1" applyFont="1" applyBorder="1" applyAlignment="1">
      <alignment/>
    </xf>
    <xf numFmtId="0" fontId="26" fillId="0" borderId="13" xfId="47" applyFont="1" applyBorder="1" applyAlignment="1">
      <alignment horizontal="left"/>
      <protection/>
    </xf>
    <xf numFmtId="0" fontId="24" fillId="0" borderId="13" xfId="47" applyFont="1" applyBorder="1">
      <alignment/>
      <protection/>
    </xf>
    <xf numFmtId="0" fontId="26" fillId="0" borderId="0" xfId="47" applyFont="1">
      <alignment/>
      <protection/>
    </xf>
    <xf numFmtId="0" fontId="24" fillId="0" borderId="0" xfId="47" applyFont="1" applyBorder="1" applyAlignment="1">
      <alignment horizontal="center" vertical="center"/>
      <protection/>
    </xf>
    <xf numFmtId="189" fontId="24" fillId="0" borderId="0" xfId="33" applyNumberFormat="1" applyFont="1" applyBorder="1" applyAlignment="1">
      <alignment horizontal="center" vertical="center"/>
    </xf>
    <xf numFmtId="189" fontId="24" fillId="0" borderId="0" xfId="33" applyNumberFormat="1" applyFont="1" applyBorder="1" applyAlignment="1">
      <alignment vertical="center"/>
    </xf>
    <xf numFmtId="0" fontId="21" fillId="0" borderId="0" xfId="47" applyFont="1" applyAlignment="1">
      <alignment horizontal="left"/>
      <protection/>
    </xf>
    <xf numFmtId="189" fontId="28" fillId="0" borderId="0" xfId="33" applyNumberFormat="1" applyFont="1" applyBorder="1" applyAlignment="1">
      <alignment horizontal="center"/>
    </xf>
    <xf numFmtId="0" fontId="28" fillId="0" borderId="0" xfId="47" applyFont="1" applyBorder="1" applyAlignment="1">
      <alignment horizontal="center"/>
      <protection/>
    </xf>
    <xf numFmtId="49" fontId="21" fillId="0" borderId="0" xfId="47" applyNumberFormat="1" applyFont="1" applyBorder="1" applyAlignment="1">
      <alignment horizontal="center"/>
      <protection/>
    </xf>
    <xf numFmtId="189" fontId="28" fillId="0" borderId="0" xfId="33" applyNumberFormat="1" applyFont="1" applyBorder="1" applyAlignment="1">
      <alignment/>
    </xf>
    <xf numFmtId="189" fontId="25" fillId="0" borderId="0" xfId="0" applyNumberFormat="1" applyFont="1" applyAlignment="1">
      <alignment/>
    </xf>
    <xf numFmtId="0" fontId="14" fillId="0" borderId="51" xfId="47" applyFont="1" applyBorder="1">
      <alignment/>
      <protection/>
    </xf>
    <xf numFmtId="43" fontId="15" fillId="0" borderId="52" xfId="33" applyFont="1" applyBorder="1" applyAlignment="1">
      <alignment horizontal="center"/>
    </xf>
    <xf numFmtId="0" fontId="15" fillId="0" borderId="53" xfId="47" applyFont="1" applyBorder="1">
      <alignment/>
      <protection/>
    </xf>
    <xf numFmtId="43" fontId="15" fillId="0" borderId="54" xfId="33" applyFont="1" applyBorder="1" applyAlignment="1">
      <alignment horizontal="center"/>
    </xf>
    <xf numFmtId="0" fontId="15" fillId="0" borderId="53" xfId="47" applyFont="1" applyBorder="1">
      <alignment/>
      <protection/>
    </xf>
    <xf numFmtId="43" fontId="15" fillId="0" borderId="54" xfId="33" applyFont="1" applyBorder="1" applyAlignment="1">
      <alignment horizontal="right"/>
    </xf>
    <xf numFmtId="0" fontId="14" fillId="0" borderId="53" xfId="47" applyFont="1" applyBorder="1">
      <alignment/>
      <protection/>
    </xf>
    <xf numFmtId="0" fontId="26" fillId="0" borderId="0" xfId="47" applyFont="1" applyBorder="1" applyAlignment="1">
      <alignment horizontal="left"/>
      <protection/>
    </xf>
    <xf numFmtId="0" fontId="4" fillId="0" borderId="45" xfId="0" applyFont="1" applyBorder="1" applyAlignment="1">
      <alignment/>
    </xf>
    <xf numFmtId="49" fontId="26" fillId="0" borderId="28" xfId="47" applyNumberFormat="1" applyFont="1" applyBorder="1" applyAlignment="1">
      <alignment horizontal="center"/>
      <protection/>
    </xf>
    <xf numFmtId="0" fontId="24" fillId="0" borderId="16" xfId="0" applyFont="1" applyBorder="1" applyAlignment="1">
      <alignment/>
    </xf>
    <xf numFmtId="0" fontId="15" fillId="0" borderId="55" xfId="47" applyFont="1" applyBorder="1">
      <alignment/>
      <protection/>
    </xf>
    <xf numFmtId="43" fontId="15" fillId="0" borderId="56" xfId="33" applyFont="1" applyBorder="1" applyAlignment="1">
      <alignment horizontal="right"/>
    </xf>
    <xf numFmtId="43" fontId="15" fillId="0" borderId="48" xfId="33" applyFont="1" applyBorder="1" applyAlignment="1">
      <alignment/>
    </xf>
    <xf numFmtId="0" fontId="15" fillId="0" borderId="25" xfId="47" applyFont="1" applyBorder="1">
      <alignment/>
      <protection/>
    </xf>
    <xf numFmtId="43" fontId="15" fillId="0" borderId="25" xfId="33" applyFont="1" applyBorder="1" applyAlignment="1">
      <alignment horizontal="right"/>
    </xf>
    <xf numFmtId="0" fontId="1" fillId="0" borderId="57" xfId="47" applyFont="1" applyBorder="1" applyAlignment="1">
      <alignment/>
      <protection/>
    </xf>
    <xf numFmtId="0" fontId="24" fillId="0" borderId="26" xfId="47" applyFont="1" applyBorder="1">
      <alignment/>
      <protection/>
    </xf>
    <xf numFmtId="0" fontId="4" fillId="0" borderId="19" xfId="0" applyFont="1" applyBorder="1" applyAlignment="1">
      <alignment/>
    </xf>
    <xf numFmtId="49" fontId="4" fillId="0" borderId="46" xfId="0" applyNumberFormat="1" applyFont="1" applyBorder="1" applyAlignment="1">
      <alignment horizontal="center"/>
    </xf>
    <xf numFmtId="0" fontId="5" fillId="0" borderId="11" xfId="47" applyFont="1" applyBorder="1" applyAlignment="1">
      <alignment/>
      <protection/>
    </xf>
    <xf numFmtId="0" fontId="15" fillId="0" borderId="42" xfId="47" applyFont="1" applyBorder="1">
      <alignment/>
      <protection/>
    </xf>
    <xf numFmtId="43" fontId="15" fillId="0" borderId="42" xfId="33" applyFont="1" applyBorder="1" applyAlignment="1">
      <alignment horizontal="right"/>
    </xf>
    <xf numFmtId="0" fontId="15" fillId="0" borderId="58" xfId="47" applyFont="1" applyBorder="1">
      <alignment/>
      <protection/>
    </xf>
    <xf numFmtId="43" fontId="15" fillId="0" borderId="59" xfId="33" applyFont="1" applyBorder="1" applyAlignment="1">
      <alignment horizontal="right"/>
    </xf>
    <xf numFmtId="0" fontId="1" fillId="0" borderId="0" xfId="47" applyFont="1" applyAlignment="1">
      <alignment horizontal="left"/>
      <protection/>
    </xf>
    <xf numFmtId="0" fontId="31" fillId="0" borderId="37" xfId="47" applyFont="1" applyBorder="1">
      <alignment/>
      <protection/>
    </xf>
    <xf numFmtId="0" fontId="32" fillId="0" borderId="37" xfId="47" applyFont="1" applyBorder="1" applyAlignment="1">
      <alignment/>
      <protection/>
    </xf>
    <xf numFmtId="0" fontId="1" fillId="0" borderId="37" xfId="47" applyFont="1" applyBorder="1" applyAlignment="1">
      <alignment horizontal="left"/>
      <protection/>
    </xf>
    <xf numFmtId="0" fontId="1" fillId="0" borderId="0" xfId="47" applyFont="1">
      <alignment/>
      <protection/>
    </xf>
    <xf numFmtId="49" fontId="26" fillId="0" borderId="60" xfId="47" applyNumberFormat="1" applyFont="1" applyBorder="1" applyAlignment="1">
      <alignment horizontal="center"/>
      <protection/>
    </xf>
    <xf numFmtId="0" fontId="34" fillId="0" borderId="0" xfId="0" applyFont="1" applyAlignment="1">
      <alignment/>
    </xf>
    <xf numFmtId="0" fontId="34" fillId="0" borderId="16" xfId="0" applyFont="1" applyBorder="1" applyAlignment="1">
      <alignment/>
    </xf>
    <xf numFmtId="0" fontId="35" fillId="0" borderId="0" xfId="0" applyFont="1" applyAlignment="1">
      <alignment/>
    </xf>
    <xf numFmtId="0" fontId="34" fillId="0" borderId="18" xfId="0" applyFont="1" applyBorder="1" applyAlignment="1">
      <alignment/>
    </xf>
    <xf numFmtId="0" fontId="34" fillId="0" borderId="17" xfId="0" applyFont="1" applyBorder="1" applyAlignment="1">
      <alignment/>
    </xf>
    <xf numFmtId="0" fontId="36" fillId="0" borderId="0" xfId="0" applyFont="1" applyAlignment="1">
      <alignment/>
    </xf>
    <xf numFmtId="0" fontId="34" fillId="0" borderId="16" xfId="0" applyFont="1" applyBorder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 quotePrefix="1">
      <alignment/>
    </xf>
    <xf numFmtId="0" fontId="36" fillId="0" borderId="0" xfId="0" applyFont="1" applyAlignment="1">
      <alignment/>
    </xf>
    <xf numFmtId="192" fontId="34" fillId="0" borderId="0" xfId="0" applyNumberFormat="1" applyFont="1" applyAlignment="1">
      <alignment/>
    </xf>
    <xf numFmtId="0" fontId="36" fillId="0" borderId="0" xfId="0" applyFont="1" applyAlignment="1">
      <alignment/>
    </xf>
    <xf numFmtId="0" fontId="36" fillId="0" borderId="18" xfId="0" applyFont="1" applyBorder="1" applyAlignment="1">
      <alignment/>
    </xf>
    <xf numFmtId="0" fontId="34" fillId="0" borderId="14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12" xfId="0" applyFont="1" applyBorder="1" applyAlignment="1">
      <alignment/>
    </xf>
    <xf numFmtId="0" fontId="24" fillId="0" borderId="49" xfId="47" applyFont="1" applyBorder="1" applyAlignment="1">
      <alignment horizontal="center"/>
      <protection/>
    </xf>
    <xf numFmtId="0" fontId="24" fillId="0" borderId="50" xfId="47" applyFont="1" applyBorder="1" applyAlignment="1">
      <alignment horizontal="center"/>
      <protection/>
    </xf>
    <xf numFmtId="0" fontId="1" fillId="0" borderId="0" xfId="0" applyFont="1" applyAlignment="1">
      <alignment/>
    </xf>
    <xf numFmtId="0" fontId="24" fillId="0" borderId="17" xfId="0" applyFont="1" applyBorder="1" applyAlignment="1">
      <alignment/>
    </xf>
    <xf numFmtId="0" fontId="24" fillId="0" borderId="18" xfId="47" applyFont="1" applyBorder="1">
      <alignment/>
      <protection/>
    </xf>
    <xf numFmtId="43" fontId="15" fillId="0" borderId="25" xfId="33" applyNumberFormat="1" applyFont="1" applyBorder="1" applyAlignment="1">
      <alignment horizontal="center"/>
    </xf>
    <xf numFmtId="43" fontId="15" fillId="0" borderId="28" xfId="33" applyNumberFormat="1" applyFont="1" applyBorder="1" applyAlignment="1">
      <alignment horizontal="center"/>
    </xf>
    <xf numFmtId="43" fontId="15" fillId="0" borderId="22" xfId="33" applyNumberFormat="1" applyFont="1" applyBorder="1" applyAlignment="1">
      <alignment/>
    </xf>
    <xf numFmtId="43" fontId="15" fillId="0" borderId="42" xfId="33" applyNumberFormat="1" applyFont="1" applyBorder="1" applyAlignment="1">
      <alignment horizontal="center"/>
    </xf>
    <xf numFmtId="43" fontId="15" fillId="0" borderId="28" xfId="33" applyNumberFormat="1" applyFont="1" applyBorder="1" applyAlignment="1">
      <alignment/>
    </xf>
    <xf numFmtId="43" fontId="15" fillId="0" borderId="13" xfId="33" applyNumberFormat="1" applyFont="1" applyBorder="1" applyAlignment="1">
      <alignment/>
    </xf>
    <xf numFmtId="43" fontId="15" fillId="0" borderId="32" xfId="33" applyNumberFormat="1" applyFont="1" applyBorder="1" applyAlignment="1">
      <alignment/>
    </xf>
    <xf numFmtId="43" fontId="15" fillId="0" borderId="25" xfId="33" applyNumberFormat="1" applyFont="1" applyBorder="1" applyAlignment="1">
      <alignment/>
    </xf>
    <xf numFmtId="43" fontId="15" fillId="0" borderId="13" xfId="33" applyNumberFormat="1" applyFont="1" applyBorder="1" applyAlignment="1">
      <alignment horizontal="center"/>
    </xf>
    <xf numFmtId="43" fontId="15" fillId="0" borderId="61" xfId="33" applyFont="1" applyBorder="1" applyAlignment="1">
      <alignment horizontal="center"/>
    </xf>
    <xf numFmtId="43" fontId="15" fillId="0" borderId="54" xfId="33" applyNumberFormat="1" applyFont="1" applyBorder="1" applyAlignment="1">
      <alignment horizontal="center"/>
    </xf>
    <xf numFmtId="43" fontId="15" fillId="0" borderId="56" xfId="33" applyFont="1" applyBorder="1" applyAlignment="1">
      <alignment horizontal="center"/>
    </xf>
    <xf numFmtId="43" fontId="15" fillId="0" borderId="25" xfId="33" applyFont="1" applyBorder="1" applyAlignment="1">
      <alignment horizontal="center"/>
    </xf>
    <xf numFmtId="43" fontId="15" fillId="0" borderId="42" xfId="33" applyFont="1" applyBorder="1" applyAlignment="1">
      <alignment horizontal="center"/>
    </xf>
    <xf numFmtId="43" fontId="15" fillId="0" borderId="59" xfId="33" applyFont="1" applyBorder="1" applyAlignment="1">
      <alignment horizontal="center"/>
    </xf>
    <xf numFmtId="43" fontId="4" fillId="0" borderId="21" xfId="33" applyNumberFormat="1" applyFont="1" applyBorder="1" applyAlignment="1">
      <alignment horizontal="center" vertical="center"/>
    </xf>
    <xf numFmtId="43" fontId="4" fillId="0" borderId="24" xfId="33" applyNumberFormat="1" applyFont="1" applyBorder="1" applyAlignment="1">
      <alignment horizontal="right"/>
    </xf>
    <xf numFmtId="43" fontId="4" fillId="0" borderId="24" xfId="33" applyNumberFormat="1" applyFont="1" applyBorder="1" applyAlignment="1">
      <alignment horizontal="center"/>
    </xf>
    <xf numFmtId="43" fontId="4" fillId="0" borderId="25" xfId="33" applyNumberFormat="1" applyFont="1" applyBorder="1" applyAlignment="1">
      <alignment horizontal="right"/>
    </xf>
    <xf numFmtId="43" fontId="4" fillId="0" borderId="25" xfId="33" applyNumberFormat="1" applyFont="1" applyBorder="1" applyAlignment="1">
      <alignment horizontal="center"/>
    </xf>
    <xf numFmtId="43" fontId="15" fillId="0" borderId="25" xfId="33" applyNumberFormat="1" applyFont="1" applyBorder="1" applyAlignment="1">
      <alignment horizontal="center"/>
    </xf>
    <xf numFmtId="43" fontId="4" fillId="0" borderId="42" xfId="33" applyNumberFormat="1" applyFont="1" applyBorder="1" applyAlignment="1">
      <alignment horizontal="center"/>
    </xf>
    <xf numFmtId="43" fontId="15" fillId="0" borderId="42" xfId="33" applyNumberFormat="1" applyFont="1" applyBorder="1" applyAlignment="1">
      <alignment horizontal="center"/>
    </xf>
    <xf numFmtId="43" fontId="1" fillId="0" borderId="0" xfId="33" applyNumberFormat="1" applyFont="1" applyAlignment="1">
      <alignment/>
    </xf>
    <xf numFmtId="43" fontId="0" fillId="0" borderId="0" xfId="0" applyNumberFormat="1" applyFont="1" applyAlignment="1">
      <alignment/>
    </xf>
    <xf numFmtId="43" fontId="4" fillId="0" borderId="19" xfId="33" applyNumberFormat="1" applyFont="1" applyBorder="1" applyAlignment="1">
      <alignment horizontal="center"/>
    </xf>
    <xf numFmtId="43" fontId="12" fillId="0" borderId="34" xfId="33" applyNumberFormat="1" applyFont="1" applyBorder="1" applyAlignment="1">
      <alignment horizontal="center"/>
    </xf>
    <xf numFmtId="43" fontId="2" fillId="0" borderId="22" xfId="0" applyNumberFormat="1" applyFont="1" applyBorder="1" applyAlignment="1">
      <alignment horizontal="center" vertical="center"/>
    </xf>
    <xf numFmtId="43" fontId="4" fillId="0" borderId="25" xfId="0" applyNumberFormat="1" applyFont="1" applyBorder="1" applyAlignment="1">
      <alignment/>
    </xf>
    <xf numFmtId="43" fontId="2" fillId="0" borderId="25" xfId="0" applyNumberFormat="1" applyFont="1" applyBorder="1" applyAlignment="1">
      <alignment horizontal="center" vertical="center"/>
    </xf>
    <xf numFmtId="43" fontId="2" fillId="0" borderId="25" xfId="0" applyNumberFormat="1" applyFont="1" applyBorder="1" applyAlignment="1">
      <alignment horizontal="center"/>
    </xf>
    <xf numFmtId="43" fontId="4" fillId="0" borderId="25" xfId="33" applyNumberFormat="1" applyFont="1" applyBorder="1" applyAlignment="1">
      <alignment/>
    </xf>
    <xf numFmtId="43" fontId="15" fillId="0" borderId="19" xfId="33" applyNumberFormat="1" applyFont="1" applyBorder="1" applyAlignment="1">
      <alignment horizontal="center"/>
    </xf>
    <xf numFmtId="43" fontId="12" fillId="0" borderId="48" xfId="33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43" fontId="15" fillId="0" borderId="11" xfId="33" applyNumberFormat="1" applyFont="1" applyBorder="1" applyAlignment="1">
      <alignment horizontal="center"/>
    </xf>
    <xf numFmtId="43" fontId="15" fillId="0" borderId="11" xfId="33" applyNumberFormat="1" applyFont="1" applyBorder="1" applyAlignment="1">
      <alignment/>
    </xf>
    <xf numFmtId="43" fontId="15" fillId="0" borderId="15" xfId="33" applyNumberFormat="1" applyFont="1" applyBorder="1" applyAlignment="1">
      <alignment horizontal="center"/>
    </xf>
    <xf numFmtId="43" fontId="15" fillId="0" borderId="34" xfId="33" applyNumberFormat="1" applyFont="1" applyBorder="1" applyAlignment="1">
      <alignment horizontal="right"/>
    </xf>
    <xf numFmtId="43" fontId="17" fillId="0" borderId="48" xfId="33" applyFont="1" applyBorder="1" applyAlignment="1">
      <alignment/>
    </xf>
    <xf numFmtId="0" fontId="17" fillId="0" borderId="11" xfId="0" applyFont="1" applyBorder="1" applyAlignment="1">
      <alignment horizontal="left"/>
    </xf>
    <xf numFmtId="0" fontId="24" fillId="0" borderId="14" xfId="47" applyFont="1" applyBorder="1" applyAlignment="1">
      <alignment horizontal="center"/>
      <protection/>
    </xf>
    <xf numFmtId="0" fontId="24" fillId="0" borderId="62" xfId="47" applyFont="1" applyBorder="1" applyAlignment="1">
      <alignment horizontal="center"/>
      <protection/>
    </xf>
    <xf numFmtId="43" fontId="24" fillId="0" borderId="35" xfId="33" applyNumberFormat="1" applyFont="1" applyBorder="1" applyAlignment="1">
      <alignment/>
    </xf>
    <xf numFmtId="43" fontId="24" fillId="0" borderId="0" xfId="33" applyNumberFormat="1" applyFont="1" applyBorder="1" applyAlignment="1">
      <alignment/>
    </xf>
    <xf numFmtId="43" fontId="26" fillId="0" borderId="31" xfId="33" applyNumberFormat="1" applyFont="1" applyBorder="1" applyAlignment="1">
      <alignment horizontal="center"/>
    </xf>
    <xf numFmtId="43" fontId="24" fillId="0" borderId="63" xfId="33" applyNumberFormat="1" applyFont="1" applyBorder="1" applyAlignment="1">
      <alignment/>
    </xf>
    <xf numFmtId="43" fontId="26" fillId="0" borderId="16" xfId="33" applyNumberFormat="1" applyFont="1" applyBorder="1" applyAlignment="1">
      <alignment horizontal="center"/>
    </xf>
    <xf numFmtId="43" fontId="24" fillId="0" borderId="13" xfId="33" applyNumberFormat="1" applyFont="1" applyBorder="1" applyAlignment="1">
      <alignment horizontal="center"/>
    </xf>
    <xf numFmtId="43" fontId="24" fillId="0" borderId="47" xfId="33" applyNumberFormat="1" applyFont="1" applyBorder="1" applyAlignment="1">
      <alignment horizontal="center"/>
    </xf>
    <xf numFmtId="43" fontId="24" fillId="0" borderId="13" xfId="33" applyNumberFormat="1" applyFont="1" applyBorder="1" applyAlignment="1">
      <alignment/>
    </xf>
    <xf numFmtId="43" fontId="26" fillId="0" borderId="25" xfId="33" applyNumberFormat="1" applyFont="1" applyBorder="1" applyAlignment="1">
      <alignment horizontal="center"/>
    </xf>
    <xf numFmtId="43" fontId="26" fillId="0" borderId="25" xfId="33" applyNumberFormat="1" applyFont="1" applyBorder="1" applyAlignment="1">
      <alignment horizontal="right"/>
    </xf>
    <xf numFmtId="43" fontId="24" fillId="0" borderId="11" xfId="33" applyNumberFormat="1" applyFont="1" applyBorder="1" applyAlignment="1">
      <alignment/>
    </xf>
    <xf numFmtId="43" fontId="24" fillId="0" borderId="13" xfId="33" applyNumberFormat="1" applyFont="1" applyBorder="1" applyAlignment="1">
      <alignment horizontal="right"/>
    </xf>
    <xf numFmtId="43" fontId="24" fillId="0" borderId="47" xfId="33" applyNumberFormat="1" applyFont="1" applyBorder="1" applyAlignment="1">
      <alignment/>
    </xf>
    <xf numFmtId="43" fontId="24" fillId="0" borderId="31" xfId="33" applyNumberFormat="1" applyFont="1" applyBorder="1" applyAlignment="1">
      <alignment/>
    </xf>
    <xf numFmtId="43" fontId="24" fillId="0" borderId="24" xfId="33" applyNumberFormat="1" applyFont="1" applyBorder="1" applyAlignment="1">
      <alignment/>
    </xf>
    <xf numFmtId="43" fontId="24" fillId="0" borderId="24" xfId="33" applyNumberFormat="1" applyFont="1" applyBorder="1" applyAlignment="1">
      <alignment horizontal="center"/>
    </xf>
    <xf numFmtId="43" fontId="24" fillId="0" borderId="28" xfId="33" applyNumberFormat="1" applyFont="1" applyBorder="1" applyAlignment="1">
      <alignment/>
    </xf>
    <xf numFmtId="43" fontId="24" fillId="0" borderId="49" xfId="47" applyNumberFormat="1" applyFont="1" applyBorder="1">
      <alignment/>
      <protection/>
    </xf>
    <xf numFmtId="43" fontId="24" fillId="0" borderId="16" xfId="47" applyNumberFormat="1" applyFont="1" applyBorder="1">
      <alignment/>
      <protection/>
    </xf>
    <xf numFmtId="43" fontId="24" fillId="0" borderId="35" xfId="47" applyNumberFormat="1" applyFont="1" applyBorder="1">
      <alignment/>
      <protection/>
    </xf>
    <xf numFmtId="43" fontId="24" fillId="0" borderId="47" xfId="47" applyNumberFormat="1" applyFont="1" applyBorder="1">
      <alignment/>
      <protection/>
    </xf>
    <xf numFmtId="43" fontId="24" fillId="0" borderId="13" xfId="47" applyNumberFormat="1" applyFont="1" applyBorder="1">
      <alignment/>
      <protection/>
    </xf>
    <xf numFmtId="43" fontId="26" fillId="0" borderId="13" xfId="47" applyNumberFormat="1" applyFont="1" applyBorder="1">
      <alignment/>
      <protection/>
    </xf>
    <xf numFmtId="43" fontId="24" fillId="0" borderId="32" xfId="33" applyNumberFormat="1" applyFont="1" applyBorder="1" applyAlignment="1">
      <alignment/>
    </xf>
    <xf numFmtId="43" fontId="24" fillId="0" borderId="25" xfId="33" applyNumberFormat="1" applyFont="1" applyBorder="1" applyAlignment="1">
      <alignment/>
    </xf>
    <xf numFmtId="43" fontId="24" fillId="0" borderId="27" xfId="33" applyNumberFormat="1" applyFont="1" applyBorder="1" applyAlignment="1">
      <alignment horizontal="center"/>
    </xf>
    <xf numFmtId="43" fontId="24" fillId="0" borderId="62" xfId="33" applyNumberFormat="1" applyFont="1" applyBorder="1" applyAlignment="1">
      <alignment horizontal="center"/>
    </xf>
    <xf numFmtId="43" fontId="24" fillId="0" borderId="31" xfId="47" applyNumberFormat="1" applyFont="1" applyBorder="1" applyAlignment="1">
      <alignment horizontal="center"/>
      <protection/>
    </xf>
    <xf numFmtId="43" fontId="24" fillId="0" borderId="25" xfId="47" applyNumberFormat="1" applyFont="1" applyBorder="1" applyAlignment="1">
      <alignment horizontal="center"/>
      <protection/>
    </xf>
    <xf numFmtId="43" fontId="24" fillId="0" borderId="24" xfId="47" applyNumberFormat="1" applyFont="1" applyBorder="1" applyAlignment="1">
      <alignment horizontal="center"/>
      <protection/>
    </xf>
    <xf numFmtId="43" fontId="24" fillId="0" borderId="34" xfId="33" applyNumberFormat="1" applyFont="1" applyBorder="1" applyAlignment="1" quotePrefix="1">
      <alignment horizontal="center"/>
    </xf>
    <xf numFmtId="0" fontId="26" fillId="0" borderId="26" xfId="47" applyFont="1" applyBorder="1" applyAlignment="1">
      <alignment/>
      <protection/>
    </xf>
    <xf numFmtId="0" fontId="1" fillId="0" borderId="26" xfId="47" applyFont="1" applyBorder="1" applyAlignment="1">
      <alignment horizontal="left"/>
      <protection/>
    </xf>
    <xf numFmtId="43" fontId="26" fillId="0" borderId="32" xfId="33" applyNumberFormat="1" applyFont="1" applyBorder="1" applyAlignment="1">
      <alignment horizontal="center"/>
    </xf>
    <xf numFmtId="43" fontId="26" fillId="0" borderId="25" xfId="33" applyNumberFormat="1" applyFont="1" applyBorder="1" applyAlignment="1">
      <alignment/>
    </xf>
    <xf numFmtId="43" fontId="26" fillId="0" borderId="28" xfId="33" applyNumberFormat="1" applyFont="1" applyBorder="1" applyAlignment="1">
      <alignment horizontal="center"/>
    </xf>
    <xf numFmtId="43" fontId="24" fillId="0" borderId="19" xfId="33" applyNumberFormat="1" applyFont="1" applyBorder="1" applyAlignment="1">
      <alignment horizontal="center"/>
    </xf>
    <xf numFmtId="43" fontId="26" fillId="0" borderId="13" xfId="33" applyNumberFormat="1" applyFont="1" applyBorder="1" applyAlignment="1">
      <alignment horizontal="center"/>
    </xf>
    <xf numFmtId="43" fontId="24" fillId="0" borderId="34" xfId="33" applyNumberFormat="1" applyFont="1" applyBorder="1" applyAlignment="1">
      <alignment/>
    </xf>
    <xf numFmtId="43" fontId="26" fillId="0" borderId="19" xfId="33" applyNumberFormat="1" applyFont="1" applyBorder="1" applyAlignment="1">
      <alignment horizontal="center"/>
    </xf>
    <xf numFmtId="43" fontId="2" fillId="0" borderId="0" xfId="47" applyNumberFormat="1" applyFont="1" applyAlignment="1">
      <alignment horizontal="center"/>
      <protection/>
    </xf>
    <xf numFmtId="43" fontId="4" fillId="0" borderId="0" xfId="47" applyNumberFormat="1" applyFont="1" applyAlignment="1">
      <alignment/>
      <protection/>
    </xf>
    <xf numFmtId="43" fontId="4" fillId="0" borderId="10" xfId="47" applyNumberFormat="1" applyFont="1" applyBorder="1" applyAlignment="1">
      <alignment horizontal="center"/>
      <protection/>
    </xf>
    <xf numFmtId="43" fontId="4" fillId="0" borderId="10" xfId="33" applyNumberFormat="1" applyFont="1" applyBorder="1" applyAlignment="1">
      <alignment horizontal="center"/>
    </xf>
    <xf numFmtId="43" fontId="4" fillId="0" borderId="10" xfId="47" applyNumberFormat="1" applyFont="1" applyBorder="1">
      <alignment/>
      <protection/>
    </xf>
    <xf numFmtId="43" fontId="4" fillId="0" borderId="10" xfId="33" applyNumberFormat="1" applyFont="1" applyBorder="1" applyAlignment="1">
      <alignment/>
    </xf>
    <xf numFmtId="43" fontId="4" fillId="0" borderId="17" xfId="47" applyNumberFormat="1" applyFont="1" applyBorder="1">
      <alignment/>
      <protection/>
    </xf>
    <xf numFmtId="43" fontId="4" fillId="0" borderId="16" xfId="47" applyNumberFormat="1" applyFont="1" applyBorder="1">
      <alignment/>
      <protection/>
    </xf>
    <xf numFmtId="43" fontId="4" fillId="0" borderId="11" xfId="47" applyNumberFormat="1" applyFont="1" applyBorder="1">
      <alignment/>
      <protection/>
    </xf>
    <xf numFmtId="43" fontId="2" fillId="0" borderId="62" xfId="33" applyNumberFormat="1" applyFont="1" applyBorder="1" applyAlignment="1">
      <alignment/>
    </xf>
    <xf numFmtId="43" fontId="2" fillId="0" borderId="0" xfId="33" applyNumberFormat="1" applyFont="1" applyBorder="1" applyAlignment="1">
      <alignment/>
    </xf>
    <xf numFmtId="43" fontId="4" fillId="0" borderId="18" xfId="47" applyNumberFormat="1" applyFont="1" applyBorder="1">
      <alignment/>
      <protection/>
    </xf>
    <xf numFmtId="43" fontId="4" fillId="0" borderId="0" xfId="47" applyNumberFormat="1" applyFont="1" applyBorder="1" applyAlignment="1">
      <alignment horizontal="center"/>
      <protection/>
    </xf>
    <xf numFmtId="43" fontId="2" fillId="0" borderId="0" xfId="47" applyNumberFormat="1" applyFont="1" applyBorder="1" applyAlignment="1">
      <alignment horizontal="center"/>
      <protection/>
    </xf>
    <xf numFmtId="43" fontId="4" fillId="0" borderId="0" xfId="47" applyNumberFormat="1" applyFont="1" applyBorder="1" applyAlignment="1">
      <alignment/>
      <protection/>
    </xf>
    <xf numFmtId="43" fontId="4" fillId="0" borderId="11" xfId="47" applyNumberFormat="1" applyFont="1" applyBorder="1" applyAlignment="1">
      <alignment horizontal="center"/>
      <protection/>
    </xf>
    <xf numFmtId="43" fontId="4" fillId="0" borderId="11" xfId="33" applyNumberFormat="1" applyFont="1" applyBorder="1" applyAlignment="1">
      <alignment horizontal="center"/>
    </xf>
    <xf numFmtId="43" fontId="4" fillId="0" borderId="11" xfId="33" applyNumberFormat="1" applyFont="1" applyBorder="1" applyAlignment="1">
      <alignment/>
    </xf>
    <xf numFmtId="43" fontId="4" fillId="0" borderId="10" xfId="33" applyNumberFormat="1" applyFont="1" applyBorder="1" applyAlignment="1">
      <alignment/>
    </xf>
    <xf numFmtId="43" fontId="4" fillId="0" borderId="48" xfId="33" applyNumberFormat="1" applyFont="1" applyBorder="1" applyAlignment="1" quotePrefix="1">
      <alignment horizontal="center"/>
    </xf>
    <xf numFmtId="43" fontId="6" fillId="0" borderId="0" xfId="47" applyNumberFormat="1" applyFont="1" applyBorder="1" applyAlignment="1">
      <alignment horizontal="left"/>
      <protection/>
    </xf>
    <xf numFmtId="43" fontId="2" fillId="0" borderId="48" xfId="33" applyNumberFormat="1" applyFont="1" applyBorder="1" applyAlignment="1">
      <alignment horizontal="center"/>
    </xf>
    <xf numFmtId="43" fontId="2" fillId="0" borderId="0" xfId="47" applyNumberFormat="1" applyFont="1" applyAlignment="1">
      <alignment horizontal="left"/>
      <protection/>
    </xf>
    <xf numFmtId="43" fontId="4" fillId="0" borderId="16" xfId="33" applyNumberFormat="1" applyFont="1" applyBorder="1" applyAlignment="1">
      <alignment/>
    </xf>
    <xf numFmtId="43" fontId="4" fillId="0" borderId="14" xfId="33" applyNumberFormat="1" applyFont="1" applyBorder="1" applyAlignment="1">
      <alignment/>
    </xf>
    <xf numFmtId="43" fontId="4" fillId="0" borderId="16" xfId="33" applyNumberFormat="1" applyFont="1" applyBorder="1" applyAlignment="1">
      <alignment horizontal="center"/>
    </xf>
    <xf numFmtId="43" fontId="2" fillId="0" borderId="0" xfId="33" applyNumberFormat="1" applyFont="1" applyBorder="1" applyAlignment="1">
      <alignment horizontal="center"/>
    </xf>
    <xf numFmtId="43" fontId="4" fillId="0" borderId="0" xfId="33" applyNumberFormat="1" applyFont="1" applyBorder="1" applyAlignment="1">
      <alignment/>
    </xf>
    <xf numFmtId="43" fontId="2" fillId="0" borderId="14" xfId="47" applyNumberFormat="1" applyFont="1" applyBorder="1" applyAlignment="1">
      <alignment horizontal="center"/>
      <protection/>
    </xf>
    <xf numFmtId="43" fontId="4" fillId="0" borderId="16" xfId="47" applyNumberFormat="1" applyFont="1" applyBorder="1" applyAlignment="1">
      <alignment horizontal="center"/>
      <protection/>
    </xf>
    <xf numFmtId="43" fontId="4" fillId="0" borderId="18" xfId="47" applyNumberFormat="1" applyFont="1" applyBorder="1" applyAlignment="1">
      <alignment horizontal="center"/>
      <protection/>
    </xf>
    <xf numFmtId="43" fontId="2" fillId="0" borderId="0" xfId="33" applyNumberFormat="1" applyFont="1" applyBorder="1" applyAlignment="1">
      <alignment horizontal="left"/>
    </xf>
    <xf numFmtId="43" fontId="4" fillId="0" borderId="62" xfId="33" applyNumberFormat="1" applyFont="1" applyBorder="1" applyAlignment="1">
      <alignment/>
    </xf>
    <xf numFmtId="43" fontId="4" fillId="0" borderId="14" xfId="33" applyNumberFormat="1" applyFont="1" applyBorder="1" applyAlignment="1">
      <alignment horizontal="center"/>
    </xf>
    <xf numFmtId="43" fontId="24" fillId="0" borderId="31" xfId="33" applyNumberFormat="1" applyFont="1" applyBorder="1" applyAlignment="1">
      <alignment horizontal="center"/>
    </xf>
    <xf numFmtId="43" fontId="24" fillId="0" borderId="11" xfId="33" applyNumberFormat="1" applyFont="1" applyBorder="1" applyAlignment="1">
      <alignment horizontal="center"/>
    </xf>
    <xf numFmtId="0" fontId="25" fillId="0" borderId="37" xfId="47" applyFont="1" applyBorder="1" applyAlignment="1">
      <alignment horizontal="left"/>
      <protection/>
    </xf>
    <xf numFmtId="0" fontId="26" fillId="0" borderId="0" xfId="0" applyFont="1" applyAlignment="1">
      <alignment/>
    </xf>
    <xf numFmtId="0" fontId="79" fillId="0" borderId="16" xfId="0" applyFont="1" applyBorder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43" fontId="81" fillId="0" borderId="0" xfId="33" applyFont="1" applyAlignment="1">
      <alignment/>
    </xf>
    <xf numFmtId="43" fontId="82" fillId="0" borderId="0" xfId="33" applyFont="1" applyAlignment="1">
      <alignment/>
    </xf>
    <xf numFmtId="0" fontId="79" fillId="0" borderId="18" xfId="0" applyFont="1" applyBorder="1" applyAlignment="1">
      <alignment/>
    </xf>
    <xf numFmtId="0" fontId="79" fillId="0" borderId="46" xfId="0" applyFont="1" applyBorder="1" applyAlignment="1">
      <alignment/>
    </xf>
    <xf numFmtId="0" fontId="79" fillId="0" borderId="17" xfId="0" applyFont="1" applyBorder="1" applyAlignment="1">
      <alignment/>
    </xf>
    <xf numFmtId="43" fontId="81" fillId="0" borderId="18" xfId="33" applyFont="1" applyBorder="1" applyAlignment="1">
      <alignment/>
    </xf>
    <xf numFmtId="0" fontId="39" fillId="0" borderId="0" xfId="0" applyFont="1" applyAlignment="1">
      <alignment/>
    </xf>
    <xf numFmtId="192" fontId="36" fillId="0" borderId="0" xfId="0" applyNumberFormat="1" applyFont="1" applyAlignment="1">
      <alignment horizontal="center"/>
    </xf>
    <xf numFmtId="0" fontId="24" fillId="0" borderId="64" xfId="47" applyFont="1" applyBorder="1" applyAlignment="1">
      <alignment horizontal="center"/>
      <protection/>
    </xf>
    <xf numFmtId="0" fontId="24" fillId="0" borderId="15" xfId="47" applyFont="1" applyBorder="1" applyAlignment="1">
      <alignment horizontal="center"/>
      <protection/>
    </xf>
    <xf numFmtId="0" fontId="24" fillId="0" borderId="13" xfId="47" applyFont="1" applyBorder="1" applyAlignment="1">
      <alignment horizontal="center"/>
      <protection/>
    </xf>
    <xf numFmtId="0" fontId="2" fillId="0" borderId="30" xfId="47" applyFont="1" applyBorder="1" applyAlignment="1">
      <alignment horizontal="center"/>
      <protection/>
    </xf>
    <xf numFmtId="0" fontId="4" fillId="0" borderId="16" xfId="47" applyFont="1" applyBorder="1" applyAlignment="1">
      <alignment horizontal="center"/>
      <protection/>
    </xf>
    <xf numFmtId="0" fontId="4" fillId="0" borderId="12" xfId="47" applyFont="1" applyBorder="1" applyAlignment="1">
      <alignment horizontal="center"/>
      <protection/>
    </xf>
    <xf numFmtId="0" fontId="4" fillId="0" borderId="17" xfId="47" applyFont="1" applyBorder="1" applyAlignment="1">
      <alignment horizontal="center" shrinkToFit="1"/>
      <protection/>
    </xf>
    <xf numFmtId="0" fontId="4" fillId="0" borderId="46" xfId="47" applyFont="1" applyBorder="1" applyAlignment="1">
      <alignment horizontal="center" shrinkToFit="1"/>
      <protection/>
    </xf>
    <xf numFmtId="0" fontId="6" fillId="0" borderId="16" xfId="47" applyFont="1" applyBorder="1" applyAlignment="1">
      <alignment horizontal="left"/>
      <protection/>
    </xf>
    <xf numFmtId="0" fontId="6" fillId="0" borderId="0" xfId="47" applyFont="1" applyBorder="1" applyAlignment="1">
      <alignment horizontal="left"/>
      <protection/>
    </xf>
    <xf numFmtId="0" fontId="3" fillId="0" borderId="0" xfId="47" applyFont="1" applyBorder="1" applyAlignment="1">
      <alignment horizontal="center"/>
      <protection/>
    </xf>
    <xf numFmtId="0" fontId="8" fillId="0" borderId="0" xfId="47" applyFont="1" applyBorder="1" applyAlignment="1">
      <alignment horizontal="left"/>
      <protection/>
    </xf>
    <xf numFmtId="0" fontId="18" fillId="0" borderId="0" xfId="47" applyFont="1" applyBorder="1" applyAlignment="1">
      <alignment horizontal="center"/>
      <protection/>
    </xf>
    <xf numFmtId="0" fontId="12" fillId="0" borderId="10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5" fillId="0" borderId="24" xfId="0" applyFont="1" applyBorder="1" applyAlignment="1">
      <alignment horizontal="left"/>
    </xf>
    <xf numFmtId="0" fontId="15" fillId="0" borderId="37" xfId="0" applyFont="1" applyBorder="1" applyAlignment="1">
      <alignment horizontal="left"/>
    </xf>
    <xf numFmtId="0" fontId="12" fillId="0" borderId="29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8" fillId="0" borderId="18" xfId="47" applyFont="1" applyBorder="1" applyAlignment="1">
      <alignment horizontal="center"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8" fillId="0" borderId="0" xfId="47" applyFont="1" applyAlignment="1">
      <alignment horizontal="center"/>
      <protection/>
    </xf>
    <xf numFmtId="0" fontId="24" fillId="0" borderId="0" xfId="47" applyFont="1" applyAlignment="1">
      <alignment horizontal="center"/>
      <protection/>
    </xf>
    <xf numFmtId="0" fontId="1" fillId="0" borderId="0" xfId="47" applyFont="1" applyAlignment="1">
      <alignment horizontal="center"/>
      <protection/>
    </xf>
    <xf numFmtId="0" fontId="24" fillId="0" borderId="65" xfId="47" applyFont="1" applyBorder="1" applyAlignment="1">
      <alignment horizontal="center"/>
      <protection/>
    </xf>
    <xf numFmtId="0" fontId="24" fillId="0" borderId="66" xfId="47" applyFont="1" applyBorder="1" applyAlignment="1">
      <alignment horizontal="center"/>
      <protection/>
    </xf>
    <xf numFmtId="0" fontId="24" fillId="0" borderId="49" xfId="47" applyFont="1" applyBorder="1" applyAlignment="1">
      <alignment horizontal="center"/>
      <protection/>
    </xf>
    <xf numFmtId="0" fontId="24" fillId="0" borderId="50" xfId="47" applyFont="1" applyBorder="1" applyAlignment="1">
      <alignment horizontal="center"/>
      <protection/>
    </xf>
    <xf numFmtId="0" fontId="24" fillId="0" borderId="16" xfId="47" applyFont="1" applyBorder="1" applyAlignment="1">
      <alignment horizontal="center"/>
      <protection/>
    </xf>
    <xf numFmtId="0" fontId="24" fillId="0" borderId="12" xfId="47" applyFont="1" applyBorder="1" applyAlignment="1">
      <alignment horizontal="center"/>
      <protection/>
    </xf>
    <xf numFmtId="0" fontId="24" fillId="0" borderId="24" xfId="47" applyFont="1" applyBorder="1" applyAlignment="1">
      <alignment horizontal="left"/>
      <protection/>
    </xf>
    <xf numFmtId="0" fontId="24" fillId="0" borderId="37" xfId="47" applyFont="1" applyBorder="1" applyAlignment="1">
      <alignment horizontal="left"/>
      <protection/>
    </xf>
    <xf numFmtId="0" fontId="24" fillId="0" borderId="63" xfId="47" applyFont="1" applyBorder="1" applyAlignment="1">
      <alignment horizontal="center"/>
      <protection/>
    </xf>
    <xf numFmtId="0" fontId="24" fillId="0" borderId="35" xfId="47" applyFont="1" applyBorder="1" applyAlignment="1">
      <alignment horizontal="center"/>
      <protection/>
    </xf>
    <xf numFmtId="0" fontId="24" fillId="0" borderId="62" xfId="47" applyFont="1" applyBorder="1" applyAlignment="1">
      <alignment horizontal="center"/>
      <protection/>
    </xf>
    <xf numFmtId="0" fontId="24" fillId="0" borderId="67" xfId="47" applyFont="1" applyBorder="1" applyAlignment="1">
      <alignment horizontal="center"/>
      <protection/>
    </xf>
    <xf numFmtId="0" fontId="38" fillId="0" borderId="16" xfId="47" applyFont="1" applyBorder="1" applyAlignment="1">
      <alignment horizontal="center"/>
      <protection/>
    </xf>
    <xf numFmtId="0" fontId="38" fillId="0" borderId="12" xfId="47" applyFont="1" applyBorder="1" applyAlignment="1">
      <alignment horizontal="center"/>
      <protection/>
    </xf>
    <xf numFmtId="0" fontId="27" fillId="0" borderId="16" xfId="47" applyFont="1" applyBorder="1" applyAlignment="1">
      <alignment horizontal="center"/>
      <protection/>
    </xf>
    <xf numFmtId="0" fontId="27" fillId="0" borderId="12" xfId="47" applyFont="1" applyBorder="1" applyAlignment="1">
      <alignment horizontal="center"/>
      <protection/>
    </xf>
    <xf numFmtId="0" fontId="26" fillId="0" borderId="26" xfId="47" applyFont="1" applyBorder="1" applyAlignment="1">
      <alignment horizontal="left"/>
      <protection/>
    </xf>
    <xf numFmtId="0" fontId="26" fillId="0" borderId="37" xfId="47" applyFont="1" applyBorder="1" applyAlignment="1">
      <alignment horizontal="left"/>
      <protection/>
    </xf>
    <xf numFmtId="0" fontId="1" fillId="0" borderId="26" xfId="47" applyFont="1" applyBorder="1" applyAlignment="1">
      <alignment horizontal="left"/>
      <protection/>
    </xf>
    <xf numFmtId="0" fontId="1" fillId="0" borderId="37" xfId="47" applyFont="1" applyBorder="1" applyAlignment="1">
      <alignment horizontal="left"/>
      <protection/>
    </xf>
    <xf numFmtId="0" fontId="24" fillId="0" borderId="0" xfId="47" applyFont="1" applyBorder="1" applyAlignment="1">
      <alignment horizontal="center"/>
      <protection/>
    </xf>
    <xf numFmtId="0" fontId="24" fillId="0" borderId="0" xfId="47" applyFont="1" applyBorder="1" applyAlignment="1">
      <alignment horizontal="center" vertical="center"/>
      <protection/>
    </xf>
    <xf numFmtId="0" fontId="26" fillId="0" borderId="0" xfId="47" applyFont="1" applyBorder="1" applyAlignment="1">
      <alignment horizontal="left"/>
      <protection/>
    </xf>
    <xf numFmtId="0" fontId="26" fillId="0" borderId="12" xfId="47" applyFont="1" applyBorder="1" applyAlignment="1">
      <alignment horizontal="left"/>
      <protection/>
    </xf>
    <xf numFmtId="0" fontId="2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3" fontId="2" fillId="0" borderId="15" xfId="0" applyNumberFormat="1" applyFont="1" applyBorder="1" applyAlignment="1">
      <alignment horizontal="center" vertical="center"/>
    </xf>
    <xf numFmtId="43" fontId="2" fillId="0" borderId="19" xfId="0" applyNumberFormat="1" applyFont="1" applyBorder="1" applyAlignment="1">
      <alignment horizontal="center" vertical="center"/>
    </xf>
    <xf numFmtId="4" fontId="36" fillId="0" borderId="14" xfId="0" applyNumberFormat="1" applyFont="1" applyBorder="1" applyAlignment="1">
      <alignment horizontal="right"/>
    </xf>
    <xf numFmtId="0" fontId="36" fillId="0" borderId="30" xfId="0" applyFont="1" applyBorder="1" applyAlignment="1">
      <alignment horizontal="right"/>
    </xf>
    <xf numFmtId="0" fontId="34" fillId="0" borderId="16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4" fontId="36" fillId="0" borderId="16" xfId="0" applyNumberFormat="1" applyFont="1" applyBorder="1" applyAlignment="1">
      <alignment horizontal="right"/>
    </xf>
    <xf numFmtId="0" fontId="36" fillId="0" borderId="0" xfId="0" applyFont="1" applyAlignment="1">
      <alignment horizontal="right"/>
    </xf>
    <xf numFmtId="0" fontId="36" fillId="0" borderId="30" xfId="0" applyFont="1" applyBorder="1" applyAlignment="1">
      <alignment horizontal="left"/>
    </xf>
    <xf numFmtId="0" fontId="36" fillId="0" borderId="40" xfId="0" applyFont="1" applyBorder="1" applyAlignment="1">
      <alignment horizontal="left"/>
    </xf>
    <xf numFmtId="192" fontId="34" fillId="0" borderId="0" xfId="0" applyNumberFormat="1" applyFont="1" applyAlignment="1">
      <alignment horizontal="center"/>
    </xf>
    <xf numFmtId="4" fontId="34" fillId="0" borderId="0" xfId="0" applyNumberFormat="1" applyFont="1" applyAlignment="1">
      <alignment horizontal="center"/>
    </xf>
    <xf numFmtId="0" fontId="34" fillId="0" borderId="12" xfId="0" applyFont="1" applyBorder="1" applyAlignment="1">
      <alignment horizontal="center"/>
    </xf>
    <xf numFmtId="192" fontId="36" fillId="0" borderId="0" xfId="0" applyNumberFormat="1" applyFont="1" applyAlignment="1">
      <alignment horizontal="center"/>
    </xf>
    <xf numFmtId="43" fontId="36" fillId="0" borderId="0" xfId="33" applyFont="1" applyAlignment="1">
      <alignment horizontal="right"/>
    </xf>
    <xf numFmtId="43" fontId="36" fillId="0" borderId="12" xfId="33" applyFont="1" applyBorder="1" applyAlignment="1">
      <alignment horizontal="right"/>
    </xf>
    <xf numFmtId="43" fontId="36" fillId="0" borderId="0" xfId="33" applyFont="1" applyAlignment="1">
      <alignment horizontal="center"/>
    </xf>
    <xf numFmtId="43" fontId="36" fillId="0" borderId="12" xfId="33" applyFont="1" applyBorder="1" applyAlignment="1">
      <alignment horizontal="center"/>
    </xf>
    <xf numFmtId="43" fontId="79" fillId="0" borderId="0" xfId="33" applyFont="1" applyAlignment="1">
      <alignment horizontal="center"/>
    </xf>
    <xf numFmtId="43" fontId="79" fillId="0" borderId="12" xfId="33" applyFont="1" applyBorder="1" applyAlignment="1">
      <alignment horizontal="center"/>
    </xf>
    <xf numFmtId="43" fontId="82" fillId="0" borderId="0" xfId="33" applyNumberFormat="1" applyFont="1" applyAlignment="1">
      <alignment horizontal="center"/>
    </xf>
    <xf numFmtId="43" fontId="82" fillId="0" borderId="12" xfId="33" applyNumberFormat="1" applyFont="1" applyBorder="1" applyAlignment="1">
      <alignment horizontal="center"/>
    </xf>
    <xf numFmtId="43" fontId="83" fillId="0" borderId="0" xfId="33" applyNumberFormat="1" applyFont="1" applyAlignment="1">
      <alignment horizontal="center"/>
    </xf>
    <xf numFmtId="43" fontId="83" fillId="0" borderId="12" xfId="33" applyNumberFormat="1" applyFont="1" applyBorder="1" applyAlignment="1">
      <alignment horizontal="center"/>
    </xf>
    <xf numFmtId="43" fontId="82" fillId="0" borderId="0" xfId="33" applyFont="1" applyAlignment="1">
      <alignment horizontal="center"/>
    </xf>
    <xf numFmtId="43" fontId="82" fillId="0" borderId="12" xfId="33" applyFont="1" applyBorder="1" applyAlignment="1">
      <alignment horizontal="center"/>
    </xf>
    <xf numFmtId="43" fontId="82" fillId="0" borderId="17" xfId="0" applyNumberFormat="1" applyFont="1" applyBorder="1" applyAlignment="1">
      <alignment horizontal="center"/>
    </xf>
    <xf numFmtId="0" fontId="82" fillId="0" borderId="18" xfId="0" applyFont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Sheet1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6"/>
  <sheetViews>
    <sheetView view="pageBreakPreview" zoomScale="120" zoomScaleSheetLayoutView="120" zoomScalePageLayoutView="0" workbookViewId="0" topLeftCell="A36">
      <selection activeCell="H158" sqref="H158"/>
    </sheetView>
  </sheetViews>
  <sheetFormatPr defaultColWidth="9.140625" defaultRowHeight="12.75"/>
  <cols>
    <col min="1" max="1" width="47.421875" style="157" customWidth="1"/>
    <col min="2" max="2" width="9.140625" style="157" customWidth="1"/>
    <col min="3" max="3" width="19.57421875" style="295" customWidth="1"/>
    <col min="4" max="4" width="21.57421875" style="295" customWidth="1"/>
    <col min="5" max="16384" width="9.140625" style="157" customWidth="1"/>
  </cols>
  <sheetData>
    <row r="1" spans="1:4" ht="21.75" customHeight="1">
      <c r="A1" s="1"/>
      <c r="B1" s="1"/>
      <c r="C1" s="354"/>
      <c r="D1" s="376" t="s">
        <v>404</v>
      </c>
    </row>
    <row r="2" spans="1:4" ht="21.75" customHeight="1">
      <c r="A2" s="413" t="s">
        <v>0</v>
      </c>
      <c r="B2" s="413"/>
      <c r="C2" s="413"/>
      <c r="D2" s="376" t="s">
        <v>405</v>
      </c>
    </row>
    <row r="3" spans="1:4" ht="21.75" customHeight="1">
      <c r="A3" s="2" t="s">
        <v>64</v>
      </c>
      <c r="B3" s="3"/>
      <c r="C3" s="355"/>
      <c r="D3" s="355" t="s">
        <v>1</v>
      </c>
    </row>
    <row r="4" spans="1:4" ht="21.75" customHeight="1">
      <c r="A4" s="4" t="s">
        <v>2</v>
      </c>
      <c r="B4" s="5" t="s">
        <v>3</v>
      </c>
      <c r="C4" s="356" t="s">
        <v>4</v>
      </c>
      <c r="D4" s="356" t="s">
        <v>5</v>
      </c>
    </row>
    <row r="5" spans="1:4" ht="21.75" customHeight="1">
      <c r="A5" s="152" t="s">
        <v>219</v>
      </c>
      <c r="B5" s="12" t="s">
        <v>220</v>
      </c>
      <c r="C5" s="357">
        <v>0</v>
      </c>
      <c r="D5" s="356"/>
    </row>
    <row r="6" spans="1:4" ht="21.75" customHeight="1">
      <c r="A6" s="6" t="s">
        <v>48</v>
      </c>
      <c r="B6" s="7">
        <v>22</v>
      </c>
      <c r="C6" s="358">
        <v>151949.98</v>
      </c>
      <c r="D6" s="359"/>
    </row>
    <row r="7" spans="1:4" ht="21.75" customHeight="1">
      <c r="A7" s="6" t="s">
        <v>275</v>
      </c>
      <c r="B7" s="7">
        <v>22</v>
      </c>
      <c r="C7" s="359">
        <v>0</v>
      </c>
      <c r="D7" s="359"/>
    </row>
    <row r="8" spans="1:4" ht="21.75" customHeight="1">
      <c r="A8" s="6" t="s">
        <v>399</v>
      </c>
      <c r="B8" s="7">
        <v>22</v>
      </c>
      <c r="C8" s="359">
        <v>1012041.84</v>
      </c>
      <c r="D8" s="377"/>
    </row>
    <row r="9" spans="1:4" ht="21.75" customHeight="1">
      <c r="A9" s="6" t="s">
        <v>400</v>
      </c>
      <c r="B9" s="7">
        <v>22</v>
      </c>
      <c r="C9" s="359">
        <v>20957.09</v>
      </c>
      <c r="D9" s="377"/>
    </row>
    <row r="10" spans="1:4" ht="21.75" customHeight="1">
      <c r="A10" s="8" t="s">
        <v>49</v>
      </c>
      <c r="B10" s="9">
        <v>821</v>
      </c>
      <c r="C10" s="358"/>
      <c r="D10" s="377">
        <v>1152059.77</v>
      </c>
    </row>
    <row r="11" spans="1:4" ht="21.75" customHeight="1">
      <c r="A11" s="6" t="s">
        <v>50</v>
      </c>
      <c r="B11" s="7">
        <v>903</v>
      </c>
      <c r="C11" s="358"/>
      <c r="D11" s="357">
        <v>0</v>
      </c>
    </row>
    <row r="12" spans="1:4" ht="21.75" customHeight="1">
      <c r="A12" s="11" t="s">
        <v>65</v>
      </c>
      <c r="B12" s="12" t="s">
        <v>44</v>
      </c>
      <c r="C12" s="358"/>
      <c r="D12" s="378">
        <v>500</v>
      </c>
    </row>
    <row r="13" spans="1:4" ht="21.75" customHeight="1">
      <c r="A13" s="11" t="s">
        <v>276</v>
      </c>
      <c r="B13" s="12" t="s">
        <v>220</v>
      </c>
      <c r="C13" s="358">
        <v>0</v>
      </c>
      <c r="D13" s="378">
        <v>0</v>
      </c>
    </row>
    <row r="14" spans="1:4" ht="21.75" customHeight="1">
      <c r="A14" s="11" t="s">
        <v>277</v>
      </c>
      <c r="B14" s="12"/>
      <c r="C14" s="358"/>
      <c r="D14" s="378">
        <v>0</v>
      </c>
    </row>
    <row r="15" spans="1:4" ht="21.75" customHeight="1">
      <c r="A15" s="11" t="s">
        <v>278</v>
      </c>
      <c r="B15" s="12"/>
      <c r="C15" s="358"/>
      <c r="D15" s="378">
        <v>0</v>
      </c>
    </row>
    <row r="16" spans="1:4" ht="21.75" customHeight="1">
      <c r="A16" s="11" t="s">
        <v>279</v>
      </c>
      <c r="B16" s="12"/>
      <c r="C16" s="358"/>
      <c r="D16" s="378">
        <v>0</v>
      </c>
    </row>
    <row r="17" spans="1:4" ht="21.75" customHeight="1">
      <c r="A17" s="13" t="s">
        <v>280</v>
      </c>
      <c r="B17" s="14"/>
      <c r="C17" s="358"/>
      <c r="D17" s="359">
        <v>3589.14</v>
      </c>
    </row>
    <row r="18" spans="1:4" ht="21.75" customHeight="1">
      <c r="A18" s="6" t="s">
        <v>290</v>
      </c>
      <c r="B18" s="16"/>
      <c r="C18" s="358"/>
      <c r="D18" s="359">
        <v>0</v>
      </c>
    </row>
    <row r="19" spans="1:4" ht="21.75" customHeight="1">
      <c r="A19" s="17" t="s">
        <v>328</v>
      </c>
      <c r="B19" s="15"/>
      <c r="C19" s="360"/>
      <c r="D19" s="377">
        <v>28800</v>
      </c>
    </row>
    <row r="20" spans="1:4" ht="21.75" customHeight="1">
      <c r="A20" s="6" t="s">
        <v>291</v>
      </c>
      <c r="B20" s="16"/>
      <c r="C20" s="358"/>
      <c r="D20" s="359">
        <v>0</v>
      </c>
    </row>
    <row r="21" spans="1:4" ht="21.75" customHeight="1">
      <c r="A21" s="17" t="s">
        <v>283</v>
      </c>
      <c r="B21" s="10">
        <v>704</v>
      </c>
      <c r="C21" s="358"/>
      <c r="D21" s="377">
        <v>0</v>
      </c>
    </row>
    <row r="22" spans="1:4" ht="21.75" customHeight="1">
      <c r="A22" s="6" t="s">
        <v>37</v>
      </c>
      <c r="B22" s="5"/>
      <c r="C22" s="358"/>
      <c r="D22" s="357">
        <v>0</v>
      </c>
    </row>
    <row r="23" spans="1:4" ht="21.75" customHeight="1">
      <c r="A23" s="6" t="s">
        <v>38</v>
      </c>
      <c r="B23" s="5"/>
      <c r="C23" s="358"/>
      <c r="D23" s="357">
        <v>0</v>
      </c>
    </row>
    <row r="24" spans="1:4" ht="21.75" customHeight="1">
      <c r="A24" s="6" t="s">
        <v>335</v>
      </c>
      <c r="B24" s="5"/>
      <c r="C24" s="361"/>
      <c r="D24" s="379">
        <v>0</v>
      </c>
    </row>
    <row r="25" spans="1:4" ht="21.75" customHeight="1">
      <c r="A25" s="8" t="s">
        <v>308</v>
      </c>
      <c r="B25" s="161"/>
      <c r="C25" s="358"/>
      <c r="D25" s="357">
        <v>0</v>
      </c>
    </row>
    <row r="26" spans="1:4" ht="21.75" customHeight="1">
      <c r="A26" s="8" t="s">
        <v>359</v>
      </c>
      <c r="B26" s="161"/>
      <c r="C26" s="358"/>
      <c r="D26" s="357">
        <v>0</v>
      </c>
    </row>
    <row r="27" spans="1:4" ht="21.75" customHeight="1">
      <c r="A27" s="8" t="s">
        <v>380</v>
      </c>
      <c r="B27" s="5"/>
      <c r="C27" s="362"/>
      <c r="D27" s="370"/>
    </row>
    <row r="28" spans="1:4" ht="21.75" customHeight="1">
      <c r="A28" s="8" t="s">
        <v>381</v>
      </c>
      <c r="B28" s="5"/>
      <c r="C28" s="362"/>
      <c r="D28" s="370">
        <v>0</v>
      </c>
    </row>
    <row r="29" spans="1:4" ht="21.75" customHeight="1" thickBot="1">
      <c r="A29" s="17"/>
      <c r="B29" s="18"/>
      <c r="C29" s="363">
        <f>SUM(C5:C9)</f>
        <v>1184948.9100000001</v>
      </c>
      <c r="D29" s="375">
        <f>SUM(D10:D28)</f>
        <v>1184948.91</v>
      </c>
    </row>
    <row r="30" spans="1:4" ht="21.75" customHeight="1" thickTop="1">
      <c r="A30" s="17"/>
      <c r="B30" s="18"/>
      <c r="C30" s="364"/>
      <c r="D30" s="380"/>
    </row>
    <row r="31" spans="1:4" ht="21.75" customHeight="1">
      <c r="A31" s="411" t="s">
        <v>47</v>
      </c>
      <c r="B31" s="412"/>
      <c r="C31" s="412"/>
      <c r="D31" s="381"/>
    </row>
    <row r="32" spans="1:4" ht="21.75" customHeight="1">
      <c r="A32" s="21" t="s">
        <v>409</v>
      </c>
      <c r="B32" s="22"/>
      <c r="C32" s="365"/>
      <c r="D32" s="381"/>
    </row>
    <row r="33" spans="1:4" ht="21.75" customHeight="1">
      <c r="A33" s="23" t="s">
        <v>32</v>
      </c>
      <c r="B33" s="406" t="s">
        <v>33</v>
      </c>
      <c r="C33" s="406"/>
      <c r="D33" s="382" t="s">
        <v>388</v>
      </c>
    </row>
    <row r="34" spans="1:4" ht="21.75" customHeight="1">
      <c r="A34" s="10"/>
      <c r="B34" s="24"/>
      <c r="C34" s="366"/>
      <c r="D34" s="383"/>
    </row>
    <row r="35" spans="1:4" ht="21.75" customHeight="1">
      <c r="A35" s="10" t="s">
        <v>365</v>
      </c>
      <c r="B35" s="407" t="s">
        <v>354</v>
      </c>
      <c r="C35" s="408"/>
      <c r="D35" s="366" t="s">
        <v>365</v>
      </c>
    </row>
    <row r="36" spans="1:4" ht="21.75" customHeight="1">
      <c r="A36" s="25" t="s">
        <v>366</v>
      </c>
      <c r="B36" s="409" t="s">
        <v>355</v>
      </c>
      <c r="C36" s="410"/>
      <c r="D36" s="384" t="s">
        <v>367</v>
      </c>
    </row>
    <row r="37" spans="1:4" ht="21.75" customHeight="1">
      <c r="A37" s="24"/>
      <c r="B37" s="24"/>
      <c r="C37" s="366"/>
      <c r="D37" s="366"/>
    </row>
    <row r="38" spans="1:4" ht="21.75" customHeight="1">
      <c r="A38" s="19"/>
      <c r="B38" s="19"/>
      <c r="C38" s="367"/>
      <c r="D38" s="385" t="s">
        <v>406</v>
      </c>
    </row>
    <row r="39" spans="1:4" ht="21.75" customHeight="1">
      <c r="A39" s="413" t="s">
        <v>0</v>
      </c>
      <c r="B39" s="413"/>
      <c r="C39" s="413"/>
      <c r="D39" s="385" t="s">
        <v>407</v>
      </c>
    </row>
    <row r="40" spans="1:5" ht="21.75" customHeight="1">
      <c r="A40" s="26" t="s">
        <v>64</v>
      </c>
      <c r="B40" s="26"/>
      <c r="C40" s="368"/>
      <c r="D40" s="368"/>
      <c r="E40" s="27"/>
    </row>
    <row r="41" spans="1:4" ht="21.75" customHeight="1">
      <c r="A41" s="4" t="s">
        <v>2</v>
      </c>
      <c r="B41" s="5" t="s">
        <v>3</v>
      </c>
      <c r="C41" s="369" t="s">
        <v>4</v>
      </c>
      <c r="D41" s="369" t="s">
        <v>5</v>
      </c>
    </row>
    <row r="42" spans="1:4" ht="24" customHeight="1">
      <c r="A42" s="28" t="s">
        <v>252</v>
      </c>
      <c r="B42" s="16" t="s">
        <v>186</v>
      </c>
      <c r="C42" s="370">
        <v>6753</v>
      </c>
      <c r="D42" s="370"/>
    </row>
    <row r="43" spans="1:4" ht="24" customHeight="1">
      <c r="A43" s="6" t="s">
        <v>34</v>
      </c>
      <c r="B43" s="5">
        <v>100</v>
      </c>
      <c r="C43" s="371">
        <v>232900</v>
      </c>
      <c r="D43" s="371"/>
    </row>
    <row r="44" spans="1:4" ht="24" customHeight="1">
      <c r="A44" s="6" t="s">
        <v>35</v>
      </c>
      <c r="B44" s="5">
        <v>120</v>
      </c>
      <c r="C44" s="371">
        <v>12285</v>
      </c>
      <c r="D44" s="371"/>
    </row>
    <row r="45" spans="1:4" ht="24" customHeight="1">
      <c r="A45" s="6" t="s">
        <v>36</v>
      </c>
      <c r="B45" s="5">
        <v>130</v>
      </c>
      <c r="C45" s="371">
        <v>124949</v>
      </c>
      <c r="D45" s="371"/>
    </row>
    <row r="46" spans="1:4" ht="24" customHeight="1">
      <c r="A46" s="6" t="s">
        <v>37</v>
      </c>
      <c r="B46" s="5">
        <v>200</v>
      </c>
      <c r="C46" s="371">
        <v>248615</v>
      </c>
      <c r="D46" s="371"/>
    </row>
    <row r="47" spans="1:4" ht="24" customHeight="1">
      <c r="A47" s="6" t="s">
        <v>38</v>
      </c>
      <c r="B47" s="5">
        <v>250</v>
      </c>
      <c r="C47" s="371">
        <v>625198</v>
      </c>
      <c r="D47" s="371"/>
    </row>
    <row r="48" spans="1:4" ht="24" customHeight="1">
      <c r="A48" s="6" t="s">
        <v>39</v>
      </c>
      <c r="B48" s="5">
        <v>5270</v>
      </c>
      <c r="C48" s="371">
        <v>20652</v>
      </c>
      <c r="D48" s="371"/>
    </row>
    <row r="49" spans="1:4" ht="24" customHeight="1">
      <c r="A49" s="6" t="s">
        <v>40</v>
      </c>
      <c r="B49" s="5">
        <v>300</v>
      </c>
      <c r="C49" s="370">
        <v>13607.74</v>
      </c>
      <c r="D49" s="371"/>
    </row>
    <row r="50" spans="1:4" ht="24" customHeight="1">
      <c r="A50" s="6" t="s">
        <v>41</v>
      </c>
      <c r="B50" s="5">
        <v>5400</v>
      </c>
      <c r="C50" s="370">
        <v>0</v>
      </c>
      <c r="D50" s="371"/>
    </row>
    <row r="51" spans="1:4" ht="24" customHeight="1">
      <c r="A51" s="6" t="s">
        <v>52</v>
      </c>
      <c r="B51" s="5">
        <v>5450</v>
      </c>
      <c r="C51" s="370">
        <v>7800</v>
      </c>
      <c r="D51" s="371"/>
    </row>
    <row r="52" spans="1:4" ht="24" customHeight="1">
      <c r="A52" s="6" t="s">
        <v>42</v>
      </c>
      <c r="B52" s="5">
        <v>5500</v>
      </c>
      <c r="C52" s="370">
        <v>0</v>
      </c>
      <c r="D52" s="371"/>
    </row>
    <row r="53" spans="1:4" ht="24" customHeight="1">
      <c r="A53" s="30" t="s">
        <v>253</v>
      </c>
      <c r="B53" s="25">
        <v>5550</v>
      </c>
      <c r="C53" s="372">
        <v>0</v>
      </c>
      <c r="D53" s="372"/>
    </row>
    <row r="54" spans="1:4" ht="24" customHeight="1">
      <c r="A54" s="6" t="s">
        <v>58</v>
      </c>
      <c r="B54" s="5">
        <v>600</v>
      </c>
      <c r="C54" s="370">
        <v>0</v>
      </c>
      <c r="D54" s="370"/>
    </row>
    <row r="55" spans="1:4" ht="24" customHeight="1">
      <c r="A55" s="6" t="s">
        <v>51</v>
      </c>
      <c r="B55" s="5">
        <v>700</v>
      </c>
      <c r="C55" s="370">
        <v>0</v>
      </c>
      <c r="D55" s="370"/>
    </row>
    <row r="56" spans="1:4" ht="24" customHeight="1">
      <c r="A56" s="6" t="s">
        <v>61</v>
      </c>
      <c r="B56" s="5">
        <v>600</v>
      </c>
      <c r="C56" s="370">
        <v>437000</v>
      </c>
      <c r="D56" s="370"/>
    </row>
    <row r="57" spans="1:4" ht="24" customHeight="1">
      <c r="A57" s="6" t="s">
        <v>390</v>
      </c>
      <c r="B57" s="5">
        <v>602</v>
      </c>
      <c r="C57" s="370">
        <v>0</v>
      </c>
      <c r="D57" s="370"/>
    </row>
    <row r="58" spans="1:4" ht="24" customHeight="1">
      <c r="A58" s="6" t="s">
        <v>283</v>
      </c>
      <c r="B58" s="5">
        <v>704</v>
      </c>
      <c r="C58" s="370">
        <v>128400</v>
      </c>
      <c r="D58" s="370"/>
    </row>
    <row r="59" spans="1:4" ht="24" customHeight="1">
      <c r="A59" s="6" t="s">
        <v>43</v>
      </c>
      <c r="B59" s="16" t="s">
        <v>44</v>
      </c>
      <c r="C59" s="370">
        <v>21100</v>
      </c>
      <c r="D59" s="370"/>
    </row>
    <row r="60" spans="1:4" ht="24" customHeight="1">
      <c r="A60" s="6" t="s">
        <v>281</v>
      </c>
      <c r="B60" s="16"/>
      <c r="C60" s="370">
        <v>0</v>
      </c>
      <c r="D60" s="370"/>
    </row>
    <row r="61" spans="1:4" ht="24" customHeight="1">
      <c r="A61" s="6" t="s">
        <v>307</v>
      </c>
      <c r="B61" s="16"/>
      <c r="C61" s="370">
        <v>714900</v>
      </c>
      <c r="D61" s="370"/>
    </row>
    <row r="62" spans="1:4" ht="24" customHeight="1">
      <c r="A62" s="6" t="s">
        <v>45</v>
      </c>
      <c r="B62" s="5">
        <v>902</v>
      </c>
      <c r="C62" s="370">
        <v>11559.78</v>
      </c>
      <c r="D62" s="370"/>
    </row>
    <row r="63" spans="1:4" ht="24" customHeight="1">
      <c r="A63" s="6" t="s">
        <v>46</v>
      </c>
      <c r="B63" s="5">
        <v>903</v>
      </c>
      <c r="C63" s="370">
        <v>31497</v>
      </c>
      <c r="D63" s="370"/>
    </row>
    <row r="64" spans="1:4" ht="24" customHeight="1">
      <c r="A64" s="31" t="s">
        <v>282</v>
      </c>
      <c r="B64" s="5">
        <v>900</v>
      </c>
      <c r="C64" s="370">
        <v>120094</v>
      </c>
      <c r="D64" s="370"/>
    </row>
    <row r="65" spans="1:4" ht="24" customHeight="1">
      <c r="A65" s="31" t="s">
        <v>59</v>
      </c>
      <c r="B65" s="5">
        <v>900</v>
      </c>
      <c r="C65" s="370">
        <v>62443</v>
      </c>
      <c r="D65" s="370"/>
    </row>
    <row r="66" spans="1:4" ht="24" customHeight="1">
      <c r="A66" s="31" t="s">
        <v>295</v>
      </c>
      <c r="B66" s="5">
        <v>900</v>
      </c>
      <c r="C66" s="370">
        <v>0</v>
      </c>
      <c r="D66" s="370"/>
    </row>
    <row r="67" spans="1:4" ht="24" customHeight="1">
      <c r="A67" s="31" t="s">
        <v>308</v>
      </c>
      <c r="B67" s="5"/>
      <c r="C67" s="370">
        <v>23000</v>
      </c>
      <c r="D67" s="370"/>
    </row>
    <row r="68" spans="1:4" ht="24" customHeight="1">
      <c r="A68" s="31" t="s">
        <v>309</v>
      </c>
      <c r="B68" s="5"/>
      <c r="C68" s="370">
        <v>121900</v>
      </c>
      <c r="D68" s="370"/>
    </row>
    <row r="69" spans="1:4" ht="24" customHeight="1">
      <c r="A69" s="31" t="s">
        <v>323</v>
      </c>
      <c r="B69" s="5"/>
      <c r="C69" s="370">
        <v>0</v>
      </c>
      <c r="D69" s="370"/>
    </row>
    <row r="70" spans="1:4" ht="24" customHeight="1">
      <c r="A70" s="31" t="s">
        <v>324</v>
      </c>
      <c r="B70" s="5"/>
      <c r="C70" s="370">
        <v>0</v>
      </c>
      <c r="D70" s="370"/>
    </row>
    <row r="71" spans="1:4" ht="24" customHeight="1">
      <c r="A71" s="35" t="s">
        <v>326</v>
      </c>
      <c r="B71" s="7" t="s">
        <v>325</v>
      </c>
      <c r="C71" s="370">
        <v>0</v>
      </c>
      <c r="D71" s="370"/>
    </row>
    <row r="72" spans="1:4" ht="24" customHeight="1">
      <c r="A72" s="35" t="s">
        <v>336</v>
      </c>
      <c r="B72" s="7"/>
      <c r="C72" s="370">
        <v>0</v>
      </c>
      <c r="D72" s="370"/>
    </row>
    <row r="73" spans="1:4" ht="24" customHeight="1">
      <c r="A73" s="35" t="s">
        <v>337</v>
      </c>
      <c r="B73" s="7"/>
      <c r="C73" s="370">
        <v>0</v>
      </c>
      <c r="D73" s="370"/>
    </row>
    <row r="74" spans="1:4" ht="24" customHeight="1">
      <c r="A74" s="35" t="s">
        <v>338</v>
      </c>
      <c r="B74" s="7"/>
      <c r="C74" s="370">
        <v>0</v>
      </c>
      <c r="D74" s="370"/>
    </row>
    <row r="75" spans="1:4" ht="24" customHeight="1">
      <c r="A75" s="35" t="s">
        <v>339</v>
      </c>
      <c r="B75" s="7"/>
      <c r="C75" s="370">
        <v>0</v>
      </c>
      <c r="D75" s="370"/>
    </row>
    <row r="76" spans="1:4" ht="24" customHeight="1">
      <c r="A76" s="35" t="s">
        <v>340</v>
      </c>
      <c r="B76" s="7"/>
      <c r="C76" s="370">
        <v>0</v>
      </c>
      <c r="D76" s="370"/>
    </row>
    <row r="77" spans="1:4" ht="24" customHeight="1">
      <c r="A77" s="35" t="s">
        <v>245</v>
      </c>
      <c r="B77" s="7"/>
      <c r="C77" s="370">
        <v>0</v>
      </c>
      <c r="D77" s="370"/>
    </row>
    <row r="78" spans="1:4" ht="24" customHeight="1">
      <c r="A78" s="35" t="s">
        <v>341</v>
      </c>
      <c r="B78" s="7"/>
      <c r="C78" s="370">
        <v>0</v>
      </c>
      <c r="D78" s="370"/>
    </row>
    <row r="79" spans="1:4" ht="24" customHeight="1">
      <c r="A79" s="35" t="s">
        <v>360</v>
      </c>
      <c r="B79" s="7"/>
      <c r="C79" s="370">
        <v>0</v>
      </c>
      <c r="D79" s="370"/>
    </row>
    <row r="80" spans="1:4" ht="24" customHeight="1">
      <c r="A80" s="35" t="s">
        <v>372</v>
      </c>
      <c r="B80" s="7"/>
      <c r="C80" s="370">
        <v>0</v>
      </c>
      <c r="D80" s="370"/>
    </row>
    <row r="81" spans="1:4" ht="24" customHeight="1">
      <c r="A81" s="35" t="s">
        <v>260</v>
      </c>
      <c r="B81" s="7">
        <v>22</v>
      </c>
      <c r="C81" s="370">
        <v>0</v>
      </c>
      <c r="D81" s="370"/>
    </row>
    <row r="82" spans="1:4" ht="24" customHeight="1">
      <c r="A82" s="35" t="s">
        <v>292</v>
      </c>
      <c r="B82" s="7">
        <v>23</v>
      </c>
      <c r="C82" s="370">
        <v>0</v>
      </c>
      <c r="D82" s="370"/>
    </row>
    <row r="83" spans="1:4" ht="24" customHeight="1">
      <c r="A83" s="35" t="s">
        <v>396</v>
      </c>
      <c r="B83" s="7">
        <v>22</v>
      </c>
      <c r="C83" s="370">
        <v>0</v>
      </c>
      <c r="D83" s="370"/>
    </row>
    <row r="84" spans="1:4" ht="24" customHeight="1">
      <c r="A84" s="35" t="s">
        <v>382</v>
      </c>
      <c r="B84" s="7"/>
      <c r="C84" s="370">
        <v>11653</v>
      </c>
      <c r="D84" s="370"/>
    </row>
    <row r="85" spans="1:4" ht="24" customHeight="1">
      <c r="A85" s="35" t="s">
        <v>383</v>
      </c>
      <c r="B85" s="7"/>
      <c r="C85" s="370">
        <v>0</v>
      </c>
      <c r="D85" s="370"/>
    </row>
    <row r="86" spans="1:4" ht="24" customHeight="1">
      <c r="A86" s="35" t="s">
        <v>384</v>
      </c>
      <c r="B86" s="7"/>
      <c r="C86" s="370">
        <v>0</v>
      </c>
      <c r="D86" s="370"/>
    </row>
    <row r="87" spans="1:4" ht="24" customHeight="1">
      <c r="A87" s="32" t="s">
        <v>254</v>
      </c>
      <c r="B87" s="7" t="s">
        <v>66</v>
      </c>
      <c r="C87" s="371"/>
      <c r="D87" s="371">
        <v>2724525.34</v>
      </c>
    </row>
    <row r="88" spans="1:4" ht="24" customHeight="1">
      <c r="A88" s="35" t="s">
        <v>255</v>
      </c>
      <c r="B88" s="7">
        <v>21</v>
      </c>
      <c r="C88" s="371"/>
      <c r="D88" s="370">
        <v>26600</v>
      </c>
    </row>
    <row r="89" spans="1:4" ht="24" customHeight="1">
      <c r="A89" s="31" t="s">
        <v>256</v>
      </c>
      <c r="B89" s="7">
        <v>902</v>
      </c>
      <c r="C89" s="371"/>
      <c r="D89" s="371">
        <v>5208.18</v>
      </c>
    </row>
    <row r="90" spans="1:4" ht="24" customHeight="1">
      <c r="A90" s="35" t="s">
        <v>257</v>
      </c>
      <c r="B90" s="7">
        <v>23</v>
      </c>
      <c r="C90" s="371"/>
      <c r="D90" s="370">
        <v>0</v>
      </c>
    </row>
    <row r="91" spans="1:4" ht="24" customHeight="1">
      <c r="A91" s="31" t="s">
        <v>397</v>
      </c>
      <c r="B91" s="7">
        <v>900</v>
      </c>
      <c r="C91" s="371"/>
      <c r="D91" s="370">
        <v>120094</v>
      </c>
    </row>
    <row r="92" spans="1:4" ht="24" customHeight="1">
      <c r="A92" s="31" t="s">
        <v>258</v>
      </c>
      <c r="B92" s="5">
        <v>900</v>
      </c>
      <c r="C92" s="371"/>
      <c r="D92" s="370">
        <v>62443</v>
      </c>
    </row>
    <row r="93" spans="1:4" ht="24" customHeight="1">
      <c r="A93" s="31" t="s">
        <v>259</v>
      </c>
      <c r="B93" s="7">
        <v>821</v>
      </c>
      <c r="C93" s="371"/>
      <c r="D93" s="371">
        <v>25783</v>
      </c>
    </row>
    <row r="94" spans="1:4" ht="24" customHeight="1">
      <c r="A94" s="160" t="s">
        <v>327</v>
      </c>
      <c r="B94" s="7"/>
      <c r="C94" s="371"/>
      <c r="D94" s="371">
        <v>0</v>
      </c>
    </row>
    <row r="95" spans="1:4" ht="24" customHeight="1">
      <c r="A95" s="160" t="s">
        <v>385</v>
      </c>
      <c r="B95" s="7"/>
      <c r="C95" s="371"/>
      <c r="D95" s="371">
        <v>11653</v>
      </c>
    </row>
    <row r="96" spans="1:4" ht="24" customHeight="1" thickBot="1">
      <c r="A96" s="18"/>
      <c r="B96" s="33"/>
      <c r="C96" s="373">
        <f>SUM(C42:C86)</f>
        <v>2976306.52</v>
      </c>
      <c r="D96" s="386">
        <f>SUM(D87:D95)</f>
        <v>2976306.52</v>
      </c>
    </row>
    <row r="97" spans="1:5" ht="21.75" customHeight="1" thickTop="1">
      <c r="A97" s="20" t="s">
        <v>47</v>
      </c>
      <c r="B97" s="20"/>
      <c r="C97" s="374"/>
      <c r="D97" s="374"/>
      <c r="E97" s="34"/>
    </row>
    <row r="98" spans="1:5" ht="21.75" customHeight="1">
      <c r="A98" s="21" t="s">
        <v>410</v>
      </c>
      <c r="B98" s="22"/>
      <c r="C98" s="365"/>
      <c r="D98" s="381"/>
      <c r="E98" s="19"/>
    </row>
    <row r="99" spans="1:4" ht="21.75" customHeight="1">
      <c r="A99" s="23" t="s">
        <v>32</v>
      </c>
      <c r="B99" s="406" t="s">
        <v>33</v>
      </c>
      <c r="C99" s="406"/>
      <c r="D99" s="382" t="s">
        <v>388</v>
      </c>
    </row>
    <row r="100" spans="1:4" ht="21.75" customHeight="1">
      <c r="A100" s="10"/>
      <c r="B100" s="24"/>
      <c r="C100" s="366"/>
      <c r="D100" s="383"/>
    </row>
    <row r="101" spans="1:4" ht="21.75" customHeight="1">
      <c r="A101" s="10" t="s">
        <v>365</v>
      </c>
      <c r="B101" s="407" t="s">
        <v>354</v>
      </c>
      <c r="C101" s="408"/>
      <c r="D101" s="366" t="s">
        <v>365</v>
      </c>
    </row>
    <row r="102" spans="1:4" ht="21.75" customHeight="1">
      <c r="A102" s="25" t="s">
        <v>366</v>
      </c>
      <c r="B102" s="409" t="s">
        <v>355</v>
      </c>
      <c r="C102" s="410"/>
      <c r="D102" s="384" t="s">
        <v>367</v>
      </c>
    </row>
    <row r="103" spans="1:4" ht="21.75" customHeight="1">
      <c r="A103" s="24"/>
      <c r="B103" s="24"/>
      <c r="C103" s="366"/>
      <c r="D103" s="366"/>
    </row>
    <row r="104" spans="1:4" ht="21.75" customHeight="1">
      <c r="A104" s="24"/>
      <c r="B104" s="24"/>
      <c r="C104" s="366"/>
      <c r="D104" s="366"/>
    </row>
    <row r="105" spans="1:4" ht="21.75" customHeight="1">
      <c r="A105" s="24"/>
      <c r="B105" s="24"/>
      <c r="C105" s="366"/>
      <c r="D105" s="366"/>
    </row>
    <row r="106" spans="1:4" ht="21.75" customHeight="1">
      <c r="A106" s="24"/>
      <c r="B106" s="24"/>
      <c r="C106" s="366"/>
      <c r="D106" s="366"/>
    </row>
    <row r="107" spans="1:4" ht="21.75" customHeight="1">
      <c r="A107" s="1"/>
      <c r="B107" s="1"/>
      <c r="C107" s="354"/>
      <c r="D107" s="376" t="s">
        <v>408</v>
      </c>
    </row>
    <row r="108" spans="1:4" ht="21.75" customHeight="1">
      <c r="A108" s="413" t="s">
        <v>0</v>
      </c>
      <c r="B108" s="413"/>
      <c r="C108" s="413"/>
      <c r="D108" s="376" t="s">
        <v>407</v>
      </c>
    </row>
    <row r="109" spans="1:4" ht="21.75" customHeight="1">
      <c r="A109" s="2" t="s">
        <v>64</v>
      </c>
      <c r="B109" s="3"/>
      <c r="C109" s="355"/>
      <c r="D109" s="355"/>
    </row>
    <row r="110" spans="1:4" ht="24.75" customHeight="1">
      <c r="A110" s="4" t="s">
        <v>2</v>
      </c>
      <c r="B110" s="5" t="s">
        <v>3</v>
      </c>
      <c r="C110" s="356" t="s">
        <v>4</v>
      </c>
      <c r="D110" s="356" t="s">
        <v>5</v>
      </c>
    </row>
    <row r="111" spans="1:4" ht="24.75" customHeight="1">
      <c r="A111" s="6" t="s">
        <v>6</v>
      </c>
      <c r="B111" s="5">
        <v>821</v>
      </c>
      <c r="C111" s="358">
        <v>1177842.77</v>
      </c>
      <c r="D111" s="357"/>
    </row>
    <row r="112" spans="1:4" ht="24.75" customHeight="1">
      <c r="A112" s="6" t="s">
        <v>7</v>
      </c>
      <c r="B112" s="16" t="s">
        <v>8</v>
      </c>
      <c r="C112" s="358"/>
      <c r="D112" s="357">
        <v>216</v>
      </c>
    </row>
    <row r="113" spans="1:4" ht="24.75" customHeight="1">
      <c r="A113" s="13" t="s">
        <v>9</v>
      </c>
      <c r="B113" s="36">
        <v>102</v>
      </c>
      <c r="C113" s="358"/>
      <c r="D113" s="357">
        <v>56229.86</v>
      </c>
    </row>
    <row r="114" spans="1:4" ht="24.75" customHeight="1">
      <c r="A114" s="6" t="s">
        <v>54</v>
      </c>
      <c r="B114" s="36">
        <v>103</v>
      </c>
      <c r="C114" s="362"/>
      <c r="D114" s="370">
        <v>0</v>
      </c>
    </row>
    <row r="115" spans="1:4" ht="24.75" customHeight="1">
      <c r="A115" s="17" t="s">
        <v>10</v>
      </c>
      <c r="B115" s="15" t="s">
        <v>11</v>
      </c>
      <c r="C115" s="360"/>
      <c r="D115" s="379">
        <v>0</v>
      </c>
    </row>
    <row r="116" spans="1:4" ht="24.75" customHeight="1">
      <c r="A116" s="6" t="s">
        <v>12</v>
      </c>
      <c r="B116" s="16" t="s">
        <v>13</v>
      </c>
      <c r="C116" s="358"/>
      <c r="D116" s="357">
        <v>0</v>
      </c>
    </row>
    <row r="117" spans="1:4" ht="24.75" customHeight="1">
      <c r="A117" s="13" t="s">
        <v>14</v>
      </c>
      <c r="B117" s="37">
        <v>123</v>
      </c>
      <c r="C117" s="358"/>
      <c r="D117" s="387">
        <v>0</v>
      </c>
    </row>
    <row r="118" spans="1:4" ht="24.75" customHeight="1">
      <c r="A118" s="13" t="s">
        <v>15</v>
      </c>
      <c r="B118" s="38" t="s">
        <v>16</v>
      </c>
      <c r="C118" s="358"/>
      <c r="D118" s="387">
        <v>25783</v>
      </c>
    </row>
    <row r="119" spans="1:4" ht="24.75" customHeight="1">
      <c r="A119" s="13" t="s">
        <v>17</v>
      </c>
      <c r="B119" s="37">
        <v>142</v>
      </c>
      <c r="C119" s="358"/>
      <c r="D119" s="387">
        <v>0</v>
      </c>
    </row>
    <row r="120" spans="1:4" ht="24.75" customHeight="1">
      <c r="A120" s="13" t="s">
        <v>60</v>
      </c>
      <c r="B120" s="37">
        <v>146</v>
      </c>
      <c r="C120" s="358"/>
      <c r="D120" s="387">
        <v>0</v>
      </c>
    </row>
    <row r="121" spans="1:4" ht="24.75" customHeight="1">
      <c r="A121" s="13" t="s">
        <v>18</v>
      </c>
      <c r="B121" s="37">
        <v>149</v>
      </c>
      <c r="C121" s="358"/>
      <c r="D121" s="387">
        <v>0</v>
      </c>
    </row>
    <row r="122" spans="1:4" ht="24.75" customHeight="1">
      <c r="A122" s="11" t="s">
        <v>300</v>
      </c>
      <c r="B122" s="37"/>
      <c r="C122" s="358"/>
      <c r="D122" s="387">
        <v>500</v>
      </c>
    </row>
    <row r="123" spans="1:4" ht="24.75" customHeight="1">
      <c r="A123" s="13" t="s">
        <v>55</v>
      </c>
      <c r="B123" s="37">
        <v>150</v>
      </c>
      <c r="C123" s="358"/>
      <c r="D123" s="387">
        <v>0</v>
      </c>
    </row>
    <row r="124" spans="1:4" ht="24.75" customHeight="1">
      <c r="A124" s="13" t="s">
        <v>19</v>
      </c>
      <c r="B124" s="37">
        <v>140</v>
      </c>
      <c r="C124" s="358"/>
      <c r="D124" s="387">
        <v>76271.07</v>
      </c>
    </row>
    <row r="125" spans="1:4" ht="24.75" customHeight="1">
      <c r="A125" s="13" t="s">
        <v>20</v>
      </c>
      <c r="B125" s="16" t="s">
        <v>62</v>
      </c>
      <c r="C125" s="358"/>
      <c r="D125" s="357">
        <v>5231</v>
      </c>
    </row>
    <row r="126" spans="1:4" ht="24.75" customHeight="1">
      <c r="A126" s="13" t="s">
        <v>21</v>
      </c>
      <c r="B126" s="15" t="s">
        <v>22</v>
      </c>
      <c r="C126" s="358"/>
      <c r="D126" s="357">
        <v>0</v>
      </c>
    </row>
    <row r="127" spans="1:4" ht="24.75" customHeight="1">
      <c r="A127" s="6" t="s">
        <v>23</v>
      </c>
      <c r="B127" s="16" t="s">
        <v>24</v>
      </c>
      <c r="C127" s="358"/>
      <c r="D127" s="370">
        <v>1570</v>
      </c>
    </row>
    <row r="128" spans="1:4" ht="24.75" customHeight="1">
      <c r="A128" s="6" t="s">
        <v>25</v>
      </c>
      <c r="B128" s="5">
        <v>1002</v>
      </c>
      <c r="C128" s="358"/>
      <c r="D128" s="357">
        <v>0</v>
      </c>
    </row>
    <row r="129" spans="1:4" ht="24.75" customHeight="1">
      <c r="A129" s="17" t="s">
        <v>26</v>
      </c>
      <c r="B129" s="10">
        <v>1002</v>
      </c>
      <c r="C129" s="358"/>
      <c r="D129" s="387">
        <v>502523.62</v>
      </c>
    </row>
    <row r="130" spans="1:4" ht="24.75" customHeight="1">
      <c r="A130" s="6" t="s">
        <v>27</v>
      </c>
      <c r="B130" s="5">
        <v>1004</v>
      </c>
      <c r="C130" s="358"/>
      <c r="D130" s="387">
        <v>34542.56</v>
      </c>
    </row>
    <row r="131" spans="1:4" ht="24.75" customHeight="1">
      <c r="A131" s="6" t="s">
        <v>28</v>
      </c>
      <c r="B131" s="5">
        <v>1005</v>
      </c>
      <c r="C131" s="358"/>
      <c r="D131" s="387">
        <v>195597.91</v>
      </c>
    </row>
    <row r="132" spans="1:4" ht="24.75" customHeight="1">
      <c r="A132" s="6" t="s">
        <v>29</v>
      </c>
      <c r="B132" s="5">
        <v>1006</v>
      </c>
      <c r="C132" s="358"/>
      <c r="D132" s="357">
        <v>279377.75</v>
      </c>
    </row>
    <row r="133" spans="1:4" ht="24.75" customHeight="1">
      <c r="A133" s="6" t="s">
        <v>53</v>
      </c>
      <c r="B133" s="5">
        <v>1010</v>
      </c>
      <c r="C133" s="358"/>
      <c r="D133" s="357">
        <v>0</v>
      </c>
    </row>
    <row r="134" spans="1:4" ht="24.75" customHeight="1">
      <c r="A134" s="6" t="s">
        <v>30</v>
      </c>
      <c r="B134" s="5">
        <v>1011</v>
      </c>
      <c r="C134" s="358"/>
      <c r="D134" s="357">
        <v>0</v>
      </c>
    </row>
    <row r="135" spans="1:4" ht="24.75" customHeight="1">
      <c r="A135" s="6" t="s">
        <v>31</v>
      </c>
      <c r="B135" s="5">
        <v>1013</v>
      </c>
      <c r="C135" s="358"/>
      <c r="D135" s="357">
        <v>0</v>
      </c>
    </row>
    <row r="136" spans="1:4" ht="24.75" customHeight="1">
      <c r="A136" s="6" t="s">
        <v>56</v>
      </c>
      <c r="B136" s="5"/>
      <c r="C136" s="358"/>
      <c r="D136" s="370">
        <v>0</v>
      </c>
    </row>
    <row r="137" spans="1:4" ht="24.75" customHeight="1">
      <c r="A137" s="8" t="s">
        <v>296</v>
      </c>
      <c r="B137" s="5"/>
      <c r="C137" s="362"/>
      <c r="D137" s="370">
        <v>0</v>
      </c>
    </row>
    <row r="138" spans="1:4" ht="24.75" customHeight="1">
      <c r="A138" s="8" t="s">
        <v>297</v>
      </c>
      <c r="B138" s="5"/>
      <c r="C138" s="362"/>
      <c r="D138" s="370">
        <v>0</v>
      </c>
    </row>
    <row r="139" spans="1:4" ht="24.75" customHeight="1">
      <c r="A139" s="8" t="s">
        <v>301</v>
      </c>
      <c r="B139" s="5"/>
      <c r="C139" s="362"/>
      <c r="D139" s="370">
        <v>0</v>
      </c>
    </row>
    <row r="140" spans="1:4" ht="24.75" customHeight="1">
      <c r="A140" s="8" t="s">
        <v>302</v>
      </c>
      <c r="B140" s="5"/>
      <c r="C140" s="362"/>
      <c r="D140" s="370">
        <v>0</v>
      </c>
    </row>
    <row r="141" spans="1:4" ht="24.75" customHeight="1">
      <c r="A141" s="158" t="s">
        <v>312</v>
      </c>
      <c r="B141" s="5"/>
      <c r="C141" s="358"/>
      <c r="D141" s="357">
        <v>0</v>
      </c>
    </row>
    <row r="142" spans="1:4" ht="24.75" customHeight="1">
      <c r="A142" s="158" t="s">
        <v>311</v>
      </c>
      <c r="B142" s="5"/>
      <c r="C142" s="358"/>
      <c r="D142" s="357">
        <v>0</v>
      </c>
    </row>
    <row r="143" spans="1:4" ht="24.75" customHeight="1">
      <c r="A143" s="158" t="s">
        <v>329</v>
      </c>
      <c r="B143" s="5"/>
      <c r="C143" s="358"/>
      <c r="D143" s="357">
        <v>0</v>
      </c>
    </row>
    <row r="144" spans="1:4" ht="24.75" customHeight="1">
      <c r="A144" s="158" t="s">
        <v>332</v>
      </c>
      <c r="B144" s="5"/>
      <c r="C144" s="358"/>
      <c r="D144" s="357">
        <v>0</v>
      </c>
    </row>
    <row r="145" spans="1:4" ht="24.75" customHeight="1">
      <c r="A145" s="158" t="s">
        <v>342</v>
      </c>
      <c r="B145" s="5"/>
      <c r="C145" s="358"/>
      <c r="D145" s="357">
        <v>0</v>
      </c>
    </row>
    <row r="146" spans="1:4" ht="24.75" customHeight="1">
      <c r="A146" s="158" t="s">
        <v>343</v>
      </c>
      <c r="B146" s="5"/>
      <c r="C146" s="358"/>
      <c r="D146" s="357">
        <v>0</v>
      </c>
    </row>
    <row r="147" spans="1:4" ht="24.75" customHeight="1">
      <c r="A147" s="169" t="s">
        <v>344</v>
      </c>
      <c r="B147" s="5"/>
      <c r="C147" s="358"/>
      <c r="D147" s="357">
        <v>0</v>
      </c>
    </row>
    <row r="148" spans="1:4" ht="24.75" customHeight="1">
      <c r="A148" s="35" t="s">
        <v>361</v>
      </c>
      <c r="B148" s="5"/>
      <c r="C148" s="362"/>
      <c r="D148" s="370">
        <v>0</v>
      </c>
    </row>
    <row r="149" spans="1:4" ht="24.75" customHeight="1">
      <c r="A149" s="239" t="s">
        <v>373</v>
      </c>
      <c r="B149" s="5"/>
      <c r="C149" s="362"/>
      <c r="D149" s="370">
        <v>0</v>
      </c>
    </row>
    <row r="150" spans="1:4" ht="24.75" customHeight="1" thickBot="1">
      <c r="A150" s="18"/>
      <c r="B150" s="18"/>
      <c r="C150" s="375">
        <f>SUM(C111)</f>
        <v>1177842.77</v>
      </c>
      <c r="D150" s="375">
        <f>SUM(D112:D149)</f>
        <v>1177842.77</v>
      </c>
    </row>
    <row r="151" spans="1:4" ht="24.75" customHeight="1" thickTop="1">
      <c r="A151" s="414" t="s">
        <v>67</v>
      </c>
      <c r="B151" s="414"/>
      <c r="C151" s="414"/>
      <c r="D151" s="381"/>
    </row>
    <row r="152" spans="1:4" ht="24.75" customHeight="1">
      <c r="A152" s="21" t="s">
        <v>410</v>
      </c>
      <c r="B152" s="22"/>
      <c r="C152" s="365"/>
      <c r="D152" s="381"/>
    </row>
    <row r="153" spans="1:4" ht="24.75" customHeight="1">
      <c r="A153" s="23" t="s">
        <v>32</v>
      </c>
      <c r="B153" s="406" t="s">
        <v>33</v>
      </c>
      <c r="C153" s="406"/>
      <c r="D153" s="382" t="s">
        <v>388</v>
      </c>
    </row>
    <row r="154" spans="1:4" ht="24.75" customHeight="1">
      <c r="A154" s="10"/>
      <c r="B154" s="24"/>
      <c r="C154" s="366"/>
      <c r="D154" s="383"/>
    </row>
    <row r="155" spans="1:4" ht="24.75" customHeight="1">
      <c r="A155" s="10" t="s">
        <v>365</v>
      </c>
      <c r="B155" s="407" t="s">
        <v>354</v>
      </c>
      <c r="C155" s="408"/>
      <c r="D155" s="366" t="s">
        <v>365</v>
      </c>
    </row>
    <row r="156" spans="1:4" ht="24.75" customHeight="1">
      <c r="A156" s="25" t="s">
        <v>366</v>
      </c>
      <c r="B156" s="409" t="s">
        <v>355</v>
      </c>
      <c r="C156" s="410"/>
      <c r="D156" s="384" t="s">
        <v>367</v>
      </c>
    </row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</sheetData>
  <sheetProtection/>
  <mergeCells count="14">
    <mergeCell ref="A2:C2"/>
    <mergeCell ref="B35:C35"/>
    <mergeCell ref="B36:C36"/>
    <mergeCell ref="A39:C39"/>
    <mergeCell ref="B101:C101"/>
    <mergeCell ref="B102:C102"/>
    <mergeCell ref="B99:C99"/>
    <mergeCell ref="B153:C153"/>
    <mergeCell ref="B155:C155"/>
    <mergeCell ref="B156:C156"/>
    <mergeCell ref="A31:C31"/>
    <mergeCell ref="B33:C33"/>
    <mergeCell ref="A108:C108"/>
    <mergeCell ref="A151:C151"/>
  </mergeCells>
  <printOptions/>
  <pageMargins left="0.51" right="0.17" top="0.35" bottom="0.27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8"/>
  <sheetViews>
    <sheetView zoomScalePageLayoutView="0" workbookViewId="0" topLeftCell="B8">
      <selection activeCell="H17" sqref="H17"/>
    </sheetView>
  </sheetViews>
  <sheetFormatPr defaultColWidth="9.140625" defaultRowHeight="12.75"/>
  <cols>
    <col min="1" max="1" width="33.00390625" style="0" customWidth="1"/>
    <col min="2" max="2" width="19.00390625" style="0" customWidth="1"/>
    <col min="3" max="3" width="8.7109375" style="0" customWidth="1"/>
    <col min="4" max="4" width="13.140625" style="0" customWidth="1"/>
    <col min="5" max="5" width="3.140625" style="0" customWidth="1"/>
    <col min="6" max="6" width="15.57421875" style="157" customWidth="1"/>
    <col min="7" max="7" width="4.140625" style="0" customWidth="1"/>
    <col min="8" max="8" width="36.7109375" style="0" customWidth="1"/>
    <col min="9" max="9" width="14.57421875" style="0" customWidth="1"/>
    <col min="10" max="11" width="14.57421875" style="157" customWidth="1"/>
    <col min="12" max="12" width="15.28125" style="157" customWidth="1"/>
  </cols>
  <sheetData>
    <row r="1" spans="1:6" ht="23.25">
      <c r="A1" s="424" t="s">
        <v>68</v>
      </c>
      <c r="B1" s="424"/>
      <c r="C1" s="424"/>
      <c r="D1" s="424"/>
      <c r="E1" s="424"/>
      <c r="F1" s="424"/>
    </row>
    <row r="2" spans="1:6" ht="21">
      <c r="A2" s="425" t="s">
        <v>69</v>
      </c>
      <c r="B2" s="425"/>
      <c r="C2" s="425"/>
      <c r="D2" s="425"/>
      <c r="E2" s="425"/>
      <c r="F2" s="425"/>
    </row>
    <row r="3" spans="1:6" ht="21">
      <c r="A3" s="426" t="s">
        <v>411</v>
      </c>
      <c r="B3" s="426"/>
      <c r="C3" s="426"/>
      <c r="D3" s="426"/>
      <c r="E3" s="426"/>
      <c r="F3" s="426"/>
    </row>
    <row r="4" spans="1:12" ht="26.25">
      <c r="A4" s="39"/>
      <c r="B4" s="115"/>
      <c r="C4" s="40" t="s">
        <v>3</v>
      </c>
      <c r="D4" s="428" t="s">
        <v>70</v>
      </c>
      <c r="E4" s="429"/>
      <c r="F4" s="305" t="s">
        <v>71</v>
      </c>
      <c r="H4" s="427" t="s">
        <v>130</v>
      </c>
      <c r="I4" s="427"/>
      <c r="J4" s="427"/>
      <c r="K4" s="427"/>
      <c r="L4" s="427"/>
    </row>
    <row r="5" spans="1:12" ht="21.75" customHeight="1">
      <c r="A5" s="41" t="s">
        <v>72</v>
      </c>
      <c r="B5" s="109"/>
      <c r="C5" s="42"/>
      <c r="D5" s="43"/>
      <c r="E5" s="44"/>
      <c r="F5" s="42"/>
      <c r="H5" s="421" t="s">
        <v>131</v>
      </c>
      <c r="I5" s="421"/>
      <c r="J5" s="421"/>
      <c r="K5" s="421"/>
      <c r="L5" s="421"/>
    </row>
    <row r="6" spans="1:12" ht="21.75" customHeight="1">
      <c r="A6" s="45" t="s">
        <v>73</v>
      </c>
      <c r="B6" s="110"/>
      <c r="C6" s="46" t="s">
        <v>74</v>
      </c>
      <c r="D6" s="47"/>
      <c r="E6" s="48"/>
      <c r="F6" s="86"/>
      <c r="H6" s="421" t="s">
        <v>132</v>
      </c>
      <c r="I6" s="421"/>
      <c r="J6" s="421"/>
      <c r="K6" s="421"/>
      <c r="L6" s="421"/>
    </row>
    <row r="7" spans="1:12" ht="21.75" customHeight="1">
      <c r="A7" s="50" t="s">
        <v>75</v>
      </c>
      <c r="B7" s="111"/>
      <c r="C7" s="46" t="s">
        <v>8</v>
      </c>
      <c r="D7" s="47">
        <v>50000</v>
      </c>
      <c r="E7" s="48" t="s">
        <v>57</v>
      </c>
      <c r="F7" s="271">
        <v>69362</v>
      </c>
      <c r="H7" s="422" t="s">
        <v>412</v>
      </c>
      <c r="I7" s="422"/>
      <c r="J7" s="422"/>
      <c r="K7" s="422"/>
      <c r="L7" s="422"/>
    </row>
    <row r="8" spans="1:12" ht="21.75" customHeight="1">
      <c r="A8" s="50" t="s">
        <v>76</v>
      </c>
      <c r="B8" s="111"/>
      <c r="C8" s="46" t="s">
        <v>77</v>
      </c>
      <c r="D8" s="47">
        <v>103000</v>
      </c>
      <c r="E8" s="48" t="s">
        <v>57</v>
      </c>
      <c r="F8" s="271">
        <v>122631.46</v>
      </c>
      <c r="H8" s="124" t="s">
        <v>133</v>
      </c>
      <c r="I8" s="125" t="s">
        <v>134</v>
      </c>
      <c r="J8" s="126" t="s">
        <v>135</v>
      </c>
      <c r="K8" s="125" t="s">
        <v>136</v>
      </c>
      <c r="L8" s="127" t="s">
        <v>137</v>
      </c>
    </row>
    <row r="9" spans="1:12" ht="21.75" customHeight="1">
      <c r="A9" s="50" t="s">
        <v>78</v>
      </c>
      <c r="B9" s="111"/>
      <c r="C9" s="46" t="s">
        <v>79</v>
      </c>
      <c r="D9" s="47">
        <v>3500</v>
      </c>
      <c r="E9" s="48" t="s">
        <v>57</v>
      </c>
      <c r="F9" s="271">
        <v>3010</v>
      </c>
      <c r="H9" s="128" t="s">
        <v>138</v>
      </c>
      <c r="I9" s="129">
        <v>725942</v>
      </c>
      <c r="J9" s="130">
        <v>0</v>
      </c>
      <c r="K9" s="130">
        <v>31497</v>
      </c>
      <c r="L9" s="129">
        <f>I9+J9-K9</f>
        <v>694445</v>
      </c>
    </row>
    <row r="10" spans="1:12" ht="21.75" customHeight="1">
      <c r="A10" s="51" t="s">
        <v>80</v>
      </c>
      <c r="B10" s="112"/>
      <c r="C10" s="52" t="s">
        <v>11</v>
      </c>
      <c r="D10" s="53">
        <v>500</v>
      </c>
      <c r="E10" s="54" t="s">
        <v>57</v>
      </c>
      <c r="F10" s="272">
        <v>0</v>
      </c>
      <c r="H10" s="128" t="s">
        <v>289</v>
      </c>
      <c r="I10" s="130">
        <v>0</v>
      </c>
      <c r="J10" s="130">
        <v>120094</v>
      </c>
      <c r="K10" s="130">
        <v>120094</v>
      </c>
      <c r="L10" s="129">
        <f aca="true" t="shared" si="0" ref="L10:L20">I10+J10-K10</f>
        <v>0</v>
      </c>
    </row>
    <row r="11" spans="1:12" ht="21.75" customHeight="1">
      <c r="A11" s="416" t="s">
        <v>81</v>
      </c>
      <c r="B11" s="420"/>
      <c r="C11" s="56"/>
      <c r="D11" s="57">
        <f>SUM(D7:D10)</f>
        <v>157000</v>
      </c>
      <c r="E11" s="58" t="s">
        <v>57</v>
      </c>
      <c r="F11" s="306">
        <f>SUM(F7:F10)</f>
        <v>195003.46000000002</v>
      </c>
      <c r="H11" s="128" t="s">
        <v>139</v>
      </c>
      <c r="I11" s="130">
        <v>0</v>
      </c>
      <c r="J11" s="130">
        <v>62443</v>
      </c>
      <c r="K11" s="130">
        <v>62443</v>
      </c>
      <c r="L11" s="129">
        <f t="shared" si="0"/>
        <v>0</v>
      </c>
    </row>
    <row r="12" spans="1:12" ht="21.75" customHeight="1">
      <c r="A12" s="41" t="s">
        <v>82</v>
      </c>
      <c r="B12" s="109"/>
      <c r="C12" s="59" t="s">
        <v>83</v>
      </c>
      <c r="D12" s="60"/>
      <c r="E12" s="44"/>
      <c r="F12" s="273"/>
      <c r="H12" s="128" t="s">
        <v>140</v>
      </c>
      <c r="I12" s="130">
        <v>0</v>
      </c>
      <c r="J12" s="130">
        <v>0</v>
      </c>
      <c r="K12" s="130">
        <v>0</v>
      </c>
      <c r="L12" s="129">
        <f t="shared" si="0"/>
        <v>0</v>
      </c>
    </row>
    <row r="13" spans="1:12" ht="21.75" customHeight="1">
      <c r="A13" s="62" t="s">
        <v>84</v>
      </c>
      <c r="B13" s="111"/>
      <c r="C13" s="63" t="s">
        <v>13</v>
      </c>
      <c r="D13" s="47">
        <v>400</v>
      </c>
      <c r="E13" s="48" t="s">
        <v>57</v>
      </c>
      <c r="F13" s="271">
        <v>0</v>
      </c>
      <c r="H13" s="128" t="s">
        <v>141</v>
      </c>
      <c r="I13" s="130">
        <v>4484.34</v>
      </c>
      <c r="J13" s="130">
        <v>3589.14</v>
      </c>
      <c r="K13" s="130">
        <v>0</v>
      </c>
      <c r="L13" s="129">
        <f t="shared" si="0"/>
        <v>8073.48</v>
      </c>
    </row>
    <row r="14" spans="1:12" ht="21.75" customHeight="1">
      <c r="A14" s="50" t="s">
        <v>85</v>
      </c>
      <c r="B14" s="111"/>
      <c r="C14" s="63" t="s">
        <v>86</v>
      </c>
      <c r="D14" s="49" t="s">
        <v>57</v>
      </c>
      <c r="E14" s="48"/>
      <c r="F14" s="271">
        <v>0</v>
      </c>
      <c r="H14" s="128" t="s">
        <v>142</v>
      </c>
      <c r="I14" s="130">
        <v>11559.78</v>
      </c>
      <c r="J14" s="130">
        <v>5208.18</v>
      </c>
      <c r="K14" s="130">
        <v>11559.78</v>
      </c>
      <c r="L14" s="129">
        <f>I14+J14-K14</f>
        <v>5208.1799999999985</v>
      </c>
    </row>
    <row r="15" spans="1:12" ht="21.75" customHeight="1">
      <c r="A15" s="50" t="s">
        <v>87</v>
      </c>
      <c r="B15" s="111"/>
      <c r="C15" s="63" t="s">
        <v>88</v>
      </c>
      <c r="D15" s="47">
        <v>0</v>
      </c>
      <c r="E15" s="48" t="s">
        <v>57</v>
      </c>
      <c r="F15" s="271">
        <v>0</v>
      </c>
      <c r="H15" s="128" t="s">
        <v>143</v>
      </c>
      <c r="I15" s="131">
        <v>1500000</v>
      </c>
      <c r="J15" s="130">
        <v>0</v>
      </c>
      <c r="K15" s="130">
        <v>0</v>
      </c>
      <c r="L15" s="129">
        <f t="shared" si="0"/>
        <v>1500000</v>
      </c>
    </row>
    <row r="16" spans="1:12" ht="21.75" customHeight="1">
      <c r="A16" s="50" t="s">
        <v>284</v>
      </c>
      <c r="B16" s="111"/>
      <c r="C16" s="63" t="s">
        <v>285</v>
      </c>
      <c r="D16" s="49">
        <v>20000</v>
      </c>
      <c r="E16" s="48"/>
      <c r="F16" s="271">
        <v>0</v>
      </c>
      <c r="H16" s="128" t="s">
        <v>144</v>
      </c>
      <c r="I16" s="131">
        <v>50140.25</v>
      </c>
      <c r="J16" s="130">
        <v>0</v>
      </c>
      <c r="K16" s="130">
        <v>0</v>
      </c>
      <c r="L16" s="129">
        <f t="shared" si="0"/>
        <v>50140.25</v>
      </c>
    </row>
    <row r="17" spans="1:12" ht="21.75" customHeight="1">
      <c r="A17" s="50" t="s">
        <v>89</v>
      </c>
      <c r="B17" s="111"/>
      <c r="C17" s="63" t="s">
        <v>16</v>
      </c>
      <c r="D17" s="47">
        <v>95000</v>
      </c>
      <c r="E17" s="48" t="s">
        <v>57</v>
      </c>
      <c r="F17" s="271">
        <v>184029.63</v>
      </c>
      <c r="H17" s="128" t="s">
        <v>145</v>
      </c>
      <c r="I17" s="130">
        <v>-1108300</v>
      </c>
      <c r="J17" s="130">
        <v>0</v>
      </c>
      <c r="K17" s="130">
        <v>0</v>
      </c>
      <c r="L17" s="129">
        <f t="shared" si="0"/>
        <v>-1108300</v>
      </c>
    </row>
    <row r="18" spans="1:12" ht="21.75" customHeight="1">
      <c r="A18" s="50" t="s">
        <v>90</v>
      </c>
      <c r="B18" s="111"/>
      <c r="C18" s="64">
        <v>141</v>
      </c>
      <c r="D18" s="49" t="s">
        <v>57</v>
      </c>
      <c r="E18" s="48"/>
      <c r="F18" s="271">
        <v>0</v>
      </c>
      <c r="H18" s="128" t="s">
        <v>293</v>
      </c>
      <c r="I18" s="130">
        <v>0</v>
      </c>
      <c r="J18" s="130">
        <v>0</v>
      </c>
      <c r="K18" s="130">
        <v>0</v>
      </c>
      <c r="L18" s="129">
        <f t="shared" si="0"/>
        <v>0</v>
      </c>
    </row>
    <row r="19" spans="1:12" ht="21.75" customHeight="1">
      <c r="A19" s="50" t="s">
        <v>91</v>
      </c>
      <c r="B19" s="111"/>
      <c r="C19" s="63" t="s">
        <v>92</v>
      </c>
      <c r="D19" s="47">
        <v>7500</v>
      </c>
      <c r="E19" s="48" t="s">
        <v>57</v>
      </c>
      <c r="F19" s="271">
        <v>0</v>
      </c>
      <c r="H19" s="311" t="s">
        <v>386</v>
      </c>
      <c r="I19" s="129">
        <v>0</v>
      </c>
      <c r="J19" s="129">
        <v>11653</v>
      </c>
      <c r="K19" s="129">
        <v>11653</v>
      </c>
      <c r="L19" s="129">
        <f t="shared" si="0"/>
        <v>0</v>
      </c>
    </row>
    <row r="20" spans="1:12" ht="21.75" customHeight="1" thickBot="1">
      <c r="A20" s="50" t="s">
        <v>93</v>
      </c>
      <c r="B20" s="111"/>
      <c r="C20" s="63" t="s">
        <v>94</v>
      </c>
      <c r="D20" s="47">
        <v>5000</v>
      </c>
      <c r="E20" s="48" t="s">
        <v>57</v>
      </c>
      <c r="F20" s="271">
        <v>636</v>
      </c>
      <c r="H20" s="120" t="s">
        <v>81</v>
      </c>
      <c r="I20" s="310">
        <f>SUM(I9:I19)</f>
        <v>1183826.37</v>
      </c>
      <c r="J20" s="310">
        <f>SUM(J9:J19)</f>
        <v>202987.32</v>
      </c>
      <c r="K20" s="310">
        <f>SUM(K9:K19)</f>
        <v>237246.78</v>
      </c>
      <c r="L20" s="129">
        <f t="shared" si="0"/>
        <v>1149566.9100000001</v>
      </c>
    </row>
    <row r="21" spans="1:12" ht="21.75" customHeight="1" thickTop="1">
      <c r="A21" s="50" t="s">
        <v>95</v>
      </c>
      <c r="B21" s="111"/>
      <c r="C21" s="63" t="s">
        <v>96</v>
      </c>
      <c r="D21" s="49">
        <v>3000</v>
      </c>
      <c r="E21" s="48" t="s">
        <v>57</v>
      </c>
      <c r="F21" s="271">
        <v>7600</v>
      </c>
      <c r="H21" s="132"/>
      <c r="I21" s="132"/>
      <c r="J21" s="268"/>
      <c r="K21" s="268"/>
      <c r="L21" s="268"/>
    </row>
    <row r="22" spans="1:12" ht="21.75" customHeight="1">
      <c r="A22" s="153" t="s">
        <v>287</v>
      </c>
      <c r="B22" s="154"/>
      <c r="C22" s="63" t="s">
        <v>288</v>
      </c>
      <c r="D22" s="155">
        <v>6000</v>
      </c>
      <c r="E22" s="156" t="s">
        <v>57</v>
      </c>
      <c r="F22" s="274">
        <v>4000</v>
      </c>
      <c r="H22" s="132"/>
      <c r="I22" s="132"/>
      <c r="J22" s="268"/>
      <c r="K22" s="268"/>
      <c r="L22" s="268"/>
    </row>
    <row r="23" spans="1:6" ht="21.75" customHeight="1">
      <c r="A23" s="51" t="s">
        <v>286</v>
      </c>
      <c r="B23" s="112"/>
      <c r="C23" s="65">
        <v>150</v>
      </c>
      <c r="D23" s="55" t="s">
        <v>57</v>
      </c>
      <c r="E23" s="54"/>
      <c r="F23" s="272">
        <v>0</v>
      </c>
    </row>
    <row r="24" spans="1:6" ht="21.75" customHeight="1">
      <c r="A24" s="416" t="s">
        <v>81</v>
      </c>
      <c r="B24" s="417"/>
      <c r="C24" s="66"/>
      <c r="D24" s="67">
        <f>SUM(D13:D23)</f>
        <v>136900</v>
      </c>
      <c r="E24" s="58" t="s">
        <v>57</v>
      </c>
      <c r="F24" s="306">
        <f>SUM(F13:F23)</f>
        <v>196265.63</v>
      </c>
    </row>
    <row r="25" spans="1:6" ht="21.75" customHeight="1">
      <c r="A25" s="41" t="s">
        <v>97</v>
      </c>
      <c r="B25" s="113"/>
      <c r="C25" s="59" t="s">
        <v>98</v>
      </c>
      <c r="D25" s="61"/>
      <c r="E25" s="44"/>
      <c r="F25" s="273"/>
    </row>
    <row r="26" spans="1:6" ht="21.75" customHeight="1">
      <c r="A26" s="50" t="s">
        <v>99</v>
      </c>
      <c r="B26" s="114"/>
      <c r="C26" s="63" t="s">
        <v>100</v>
      </c>
      <c r="D26" s="49" t="s">
        <v>57</v>
      </c>
      <c r="E26" s="48"/>
      <c r="F26" s="271">
        <v>0</v>
      </c>
    </row>
    <row r="27" spans="1:6" ht="21.75" customHeight="1">
      <c r="A27" s="51" t="s">
        <v>101</v>
      </c>
      <c r="B27" s="29"/>
      <c r="C27" s="68" t="s">
        <v>102</v>
      </c>
      <c r="D27" s="53">
        <v>200000</v>
      </c>
      <c r="E27" s="54" t="s">
        <v>57</v>
      </c>
      <c r="F27" s="272">
        <v>231813.64</v>
      </c>
    </row>
    <row r="28" spans="1:6" ht="21.75" customHeight="1">
      <c r="A28" s="416" t="s">
        <v>81</v>
      </c>
      <c r="B28" s="417"/>
      <c r="C28" s="69"/>
      <c r="D28" s="57">
        <f>SUM(D27)</f>
        <v>200000</v>
      </c>
      <c r="E28" s="58" t="s">
        <v>57</v>
      </c>
      <c r="F28" s="306">
        <f>SUM(F26:F27)</f>
        <v>231813.64</v>
      </c>
    </row>
    <row r="29" spans="1:6" ht="21.75" customHeight="1">
      <c r="A29" s="41" t="s">
        <v>103</v>
      </c>
      <c r="B29" s="113"/>
      <c r="C29" s="59" t="s">
        <v>104</v>
      </c>
      <c r="D29" s="61"/>
      <c r="E29" s="44"/>
      <c r="F29" s="273"/>
    </row>
    <row r="30" spans="1:6" ht="21.75" customHeight="1">
      <c r="A30" s="51" t="s">
        <v>105</v>
      </c>
      <c r="B30" s="29"/>
      <c r="C30" s="68" t="s">
        <v>106</v>
      </c>
      <c r="D30" s="53">
        <v>40000</v>
      </c>
      <c r="E30" s="54" t="s">
        <v>57</v>
      </c>
      <c r="F30" s="275">
        <v>31797</v>
      </c>
    </row>
    <row r="31" spans="1:6" ht="21.75" customHeight="1">
      <c r="A31" s="416" t="s">
        <v>81</v>
      </c>
      <c r="B31" s="420"/>
      <c r="C31" s="69"/>
      <c r="D31" s="70">
        <f>SUM(D30)</f>
        <v>40000</v>
      </c>
      <c r="E31" s="58" t="s">
        <v>57</v>
      </c>
      <c r="F31" s="307">
        <f>SUM(F30)</f>
        <v>31797</v>
      </c>
    </row>
    <row r="32" spans="1:6" ht="21.75" customHeight="1">
      <c r="A32" s="41" t="s">
        <v>107</v>
      </c>
      <c r="B32" s="113"/>
      <c r="C32" s="59" t="s">
        <v>108</v>
      </c>
      <c r="D32" s="61"/>
      <c r="E32" s="44"/>
      <c r="F32" s="273"/>
    </row>
    <row r="33" spans="1:6" ht="21.75" customHeight="1">
      <c r="A33" s="50" t="s">
        <v>109</v>
      </c>
      <c r="B33" s="114"/>
      <c r="C33" s="63" t="s">
        <v>22</v>
      </c>
      <c r="D33" s="47">
        <v>200000</v>
      </c>
      <c r="E33" s="48" t="s">
        <v>57</v>
      </c>
      <c r="F33" s="271">
        <v>5000</v>
      </c>
    </row>
    <row r="34" spans="1:6" ht="21.75" customHeight="1">
      <c r="A34" s="50" t="s">
        <v>110</v>
      </c>
      <c r="B34" s="114"/>
      <c r="C34" s="63" t="s">
        <v>24</v>
      </c>
      <c r="D34" s="49">
        <v>3000</v>
      </c>
      <c r="E34" s="48" t="s">
        <v>57</v>
      </c>
      <c r="F34" s="271">
        <v>2736</v>
      </c>
    </row>
    <row r="35" spans="1:6" ht="21.75" customHeight="1">
      <c r="A35" s="51" t="s">
        <v>111</v>
      </c>
      <c r="B35" s="29"/>
      <c r="C35" s="68" t="s">
        <v>63</v>
      </c>
      <c r="D35" s="55">
        <v>0</v>
      </c>
      <c r="E35" s="54"/>
      <c r="F35" s="272">
        <v>0</v>
      </c>
    </row>
    <row r="36" spans="1:6" ht="21.75" customHeight="1">
      <c r="A36" s="416" t="s">
        <v>81</v>
      </c>
      <c r="B36" s="420"/>
      <c r="C36" s="58"/>
      <c r="D36" s="57">
        <f>SUM(D33:D35)</f>
        <v>203000</v>
      </c>
      <c r="E36" s="58" t="s">
        <v>57</v>
      </c>
      <c r="F36" s="306">
        <f>SUM(F33:F35)</f>
        <v>7736</v>
      </c>
    </row>
    <row r="37" spans="1:12" ht="21.75" customHeight="1">
      <c r="A37" s="71"/>
      <c r="B37" s="71"/>
      <c r="C37" s="72"/>
      <c r="D37" s="73"/>
      <c r="E37" s="72"/>
      <c r="F37" s="73"/>
      <c r="H37" s="430" t="s">
        <v>130</v>
      </c>
      <c r="I37" s="430"/>
      <c r="J37" s="430"/>
      <c r="K37" s="430"/>
      <c r="L37" s="430"/>
    </row>
    <row r="38" spans="1:12" ht="21.75" customHeight="1">
      <c r="A38" s="74"/>
      <c r="B38" s="116"/>
      <c r="C38" s="75" t="s">
        <v>3</v>
      </c>
      <c r="D38" s="416" t="s">
        <v>70</v>
      </c>
      <c r="E38" s="417"/>
      <c r="F38" s="305" t="s">
        <v>71</v>
      </c>
      <c r="H38" s="415" t="s">
        <v>146</v>
      </c>
      <c r="I38" s="415"/>
      <c r="J38" s="415"/>
      <c r="K38" s="415"/>
      <c r="L38" s="415"/>
    </row>
    <row r="39" spans="1:12" ht="21.75" customHeight="1">
      <c r="A39" s="76" t="s">
        <v>112</v>
      </c>
      <c r="B39" s="117"/>
      <c r="C39" s="77"/>
      <c r="D39" s="78"/>
      <c r="E39" s="79"/>
      <c r="F39" s="78"/>
      <c r="H39" s="415" t="s">
        <v>147</v>
      </c>
      <c r="I39" s="415"/>
      <c r="J39" s="415"/>
      <c r="K39" s="415"/>
      <c r="L39" s="415"/>
    </row>
    <row r="40" spans="1:12" ht="21.75" customHeight="1">
      <c r="A40" s="80" t="s">
        <v>113</v>
      </c>
      <c r="B40" s="118"/>
      <c r="C40" s="81">
        <v>1000</v>
      </c>
      <c r="D40" s="82"/>
      <c r="E40" s="72"/>
      <c r="F40" s="82"/>
      <c r="H40" s="423" t="str">
        <f>H7</f>
        <v>ประจำเดือน  เมษายน  2557</v>
      </c>
      <c r="I40" s="423"/>
      <c r="J40" s="423"/>
      <c r="K40" s="423"/>
      <c r="L40" s="423"/>
    </row>
    <row r="41" spans="1:12" ht="21.75" customHeight="1">
      <c r="A41" s="83" t="s">
        <v>114</v>
      </c>
      <c r="B41" s="119"/>
      <c r="C41" s="81">
        <v>1001</v>
      </c>
      <c r="D41" s="84" t="s">
        <v>57</v>
      </c>
      <c r="E41" s="72"/>
      <c r="F41" s="84">
        <v>0</v>
      </c>
      <c r="H41" s="133" t="s">
        <v>133</v>
      </c>
      <c r="I41" s="134" t="s">
        <v>134</v>
      </c>
      <c r="J41" s="135" t="s">
        <v>135</v>
      </c>
      <c r="K41" s="136" t="s">
        <v>136</v>
      </c>
      <c r="L41" s="137" t="s">
        <v>137</v>
      </c>
    </row>
    <row r="42" spans="1:12" ht="21.75" customHeight="1">
      <c r="A42" s="50" t="s">
        <v>115</v>
      </c>
      <c r="B42" s="111"/>
      <c r="C42" s="85">
        <v>1002</v>
      </c>
      <c r="D42" s="86"/>
      <c r="E42" s="87"/>
      <c r="F42" s="271">
        <v>0</v>
      </c>
      <c r="H42" s="219" t="s">
        <v>148</v>
      </c>
      <c r="I42" s="220">
        <v>1105</v>
      </c>
      <c r="J42" s="220">
        <v>0</v>
      </c>
      <c r="K42" s="220">
        <v>0</v>
      </c>
      <c r="L42" s="280">
        <f>I42+J42-K42</f>
        <v>1105</v>
      </c>
    </row>
    <row r="43" spans="1:12" ht="21.75" customHeight="1">
      <c r="A43" s="50" t="s">
        <v>116</v>
      </c>
      <c r="B43" s="111"/>
      <c r="C43" s="85"/>
      <c r="D43" s="86">
        <v>6100000</v>
      </c>
      <c r="E43" s="87" t="s">
        <v>57</v>
      </c>
      <c r="F43" s="271">
        <v>4265983.13</v>
      </c>
      <c r="H43" s="221" t="s">
        <v>149</v>
      </c>
      <c r="I43" s="222">
        <v>5470600</v>
      </c>
      <c r="J43" s="281">
        <v>0</v>
      </c>
      <c r="K43" s="281">
        <v>121900</v>
      </c>
      <c r="L43" s="280">
        <f aca="true" t="shared" si="1" ref="L43:L56">I43+J43-K43</f>
        <v>5348700</v>
      </c>
    </row>
    <row r="44" spans="1:12" ht="21.75" customHeight="1">
      <c r="A44" s="50" t="s">
        <v>117</v>
      </c>
      <c r="B44" s="111"/>
      <c r="C44" s="88"/>
      <c r="D44" s="89">
        <v>3950500</v>
      </c>
      <c r="E44" s="90" t="s">
        <v>57</v>
      </c>
      <c r="F44" s="271">
        <v>2073270.49</v>
      </c>
      <c r="H44" s="223" t="s">
        <v>150</v>
      </c>
      <c r="I44" s="222">
        <v>550500</v>
      </c>
      <c r="J44" s="222">
        <v>0</v>
      </c>
      <c r="K44" s="222">
        <v>23000</v>
      </c>
      <c r="L44" s="280">
        <f t="shared" si="1"/>
        <v>527500</v>
      </c>
    </row>
    <row r="45" spans="1:12" ht="21.75" customHeight="1">
      <c r="A45" s="50" t="s">
        <v>118</v>
      </c>
      <c r="B45" s="111"/>
      <c r="C45" s="85">
        <v>1004</v>
      </c>
      <c r="D45" s="91">
        <v>50000</v>
      </c>
      <c r="E45" s="90" t="s">
        <v>57</v>
      </c>
      <c r="F45" s="271">
        <v>127895.68</v>
      </c>
      <c r="H45" s="221" t="s">
        <v>151</v>
      </c>
      <c r="I45" s="224">
        <v>0</v>
      </c>
      <c r="J45" s="222">
        <v>0</v>
      </c>
      <c r="K45" s="222">
        <v>0</v>
      </c>
      <c r="L45" s="280">
        <f t="shared" si="1"/>
        <v>0</v>
      </c>
    </row>
    <row r="46" spans="1:12" ht="21.75" customHeight="1">
      <c r="A46" s="50" t="s">
        <v>119</v>
      </c>
      <c r="B46" s="111"/>
      <c r="C46" s="85">
        <v>1005</v>
      </c>
      <c r="D46" s="91">
        <v>1587600</v>
      </c>
      <c r="E46" s="48" t="s">
        <v>57</v>
      </c>
      <c r="F46" s="271">
        <v>1036546.31</v>
      </c>
      <c r="H46" s="221" t="s">
        <v>152</v>
      </c>
      <c r="I46" s="224">
        <v>0</v>
      </c>
      <c r="J46" s="222">
        <v>0</v>
      </c>
      <c r="K46" s="222">
        <v>0</v>
      </c>
      <c r="L46" s="280">
        <f t="shared" si="1"/>
        <v>0</v>
      </c>
    </row>
    <row r="47" spans="1:12" ht="21.75" customHeight="1">
      <c r="A47" s="50" t="s">
        <v>120</v>
      </c>
      <c r="B47" s="111"/>
      <c r="C47" s="85">
        <v>1006</v>
      </c>
      <c r="D47" s="91">
        <v>3200000</v>
      </c>
      <c r="E47" s="87" t="s">
        <v>57</v>
      </c>
      <c r="F47" s="271">
        <v>1370528.05</v>
      </c>
      <c r="H47" s="225" t="s">
        <v>153</v>
      </c>
      <c r="I47" s="224">
        <v>0</v>
      </c>
      <c r="J47" s="222">
        <v>0</v>
      </c>
      <c r="K47" s="222">
        <v>0</v>
      </c>
      <c r="L47" s="280">
        <f t="shared" si="1"/>
        <v>0</v>
      </c>
    </row>
    <row r="48" spans="1:12" ht="21.75" customHeight="1">
      <c r="A48" s="50" t="s">
        <v>121</v>
      </c>
      <c r="B48" s="111"/>
      <c r="C48" s="85">
        <v>1010</v>
      </c>
      <c r="D48" s="86">
        <v>75000</v>
      </c>
      <c r="E48" s="87" t="s">
        <v>57</v>
      </c>
      <c r="F48" s="271">
        <v>24019.98</v>
      </c>
      <c r="H48" s="221" t="s">
        <v>155</v>
      </c>
      <c r="I48" s="224">
        <v>0</v>
      </c>
      <c r="J48" s="222">
        <v>0</v>
      </c>
      <c r="K48" s="222">
        <v>0</v>
      </c>
      <c r="L48" s="280">
        <f t="shared" si="1"/>
        <v>0</v>
      </c>
    </row>
    <row r="49" spans="1:12" ht="21.75" customHeight="1">
      <c r="A49" s="50" t="s">
        <v>122</v>
      </c>
      <c r="B49" s="111"/>
      <c r="C49" s="85">
        <v>1011</v>
      </c>
      <c r="D49" s="91">
        <v>120000</v>
      </c>
      <c r="E49" s="87" t="s">
        <v>57</v>
      </c>
      <c r="F49" s="271">
        <v>81162.94</v>
      </c>
      <c r="H49" s="221" t="s">
        <v>315</v>
      </c>
      <c r="I49" s="224">
        <v>0</v>
      </c>
      <c r="J49" s="222">
        <v>0</v>
      </c>
      <c r="K49" s="222">
        <v>0</v>
      </c>
      <c r="L49" s="280">
        <f t="shared" si="1"/>
        <v>0</v>
      </c>
    </row>
    <row r="50" spans="1:12" ht="21.75" customHeight="1">
      <c r="A50" s="51" t="s">
        <v>123</v>
      </c>
      <c r="B50" s="112"/>
      <c r="C50" s="92">
        <v>1013</v>
      </c>
      <c r="D50" s="93">
        <v>80000</v>
      </c>
      <c r="E50" s="94" t="s">
        <v>57</v>
      </c>
      <c r="F50" s="272">
        <v>118396</v>
      </c>
      <c r="H50" s="221" t="s">
        <v>316</v>
      </c>
      <c r="I50" s="224">
        <v>0</v>
      </c>
      <c r="J50" s="222">
        <v>0</v>
      </c>
      <c r="K50" s="222">
        <v>0</v>
      </c>
      <c r="L50" s="280">
        <f t="shared" si="1"/>
        <v>0</v>
      </c>
    </row>
    <row r="51" spans="1:12" ht="21.75" customHeight="1">
      <c r="A51" s="416" t="s">
        <v>81</v>
      </c>
      <c r="B51" s="417"/>
      <c r="C51" s="96"/>
      <c r="D51" s="97">
        <f>SUM(D43:D50)</f>
        <v>15163100</v>
      </c>
      <c r="E51" s="58" t="s">
        <v>57</v>
      </c>
      <c r="F51" s="306">
        <f>SUM(F41:F50)</f>
        <v>9097802.58</v>
      </c>
      <c r="H51" s="221" t="s">
        <v>317</v>
      </c>
      <c r="I51" s="224">
        <v>0</v>
      </c>
      <c r="J51" s="222">
        <v>0</v>
      </c>
      <c r="K51" s="222">
        <v>0</v>
      </c>
      <c r="L51" s="280">
        <f t="shared" si="1"/>
        <v>0</v>
      </c>
    </row>
    <row r="52" spans="1:12" ht="21.75" customHeight="1">
      <c r="A52" s="80" t="s">
        <v>124</v>
      </c>
      <c r="B52" s="118"/>
      <c r="C52" s="81"/>
      <c r="D52" s="82"/>
      <c r="E52" s="72"/>
      <c r="F52" s="276"/>
      <c r="H52" s="221" t="s">
        <v>331</v>
      </c>
      <c r="I52" s="224">
        <v>500</v>
      </c>
      <c r="J52" s="222">
        <v>0</v>
      </c>
      <c r="K52" s="222">
        <v>0</v>
      </c>
      <c r="L52" s="280">
        <f t="shared" si="1"/>
        <v>500</v>
      </c>
    </row>
    <row r="53" spans="1:12" ht="21.75" customHeight="1">
      <c r="A53" s="98" t="s">
        <v>125</v>
      </c>
      <c r="B53" s="121"/>
      <c r="C53" s="99">
        <v>2000</v>
      </c>
      <c r="D53" s="100"/>
      <c r="E53" s="101"/>
      <c r="F53" s="277"/>
      <c r="H53" s="230" t="s">
        <v>320</v>
      </c>
      <c r="I53" s="231">
        <v>0</v>
      </c>
      <c r="J53" s="282">
        <v>0</v>
      </c>
      <c r="K53" s="282">
        <v>0</v>
      </c>
      <c r="L53" s="280">
        <f t="shared" si="1"/>
        <v>0</v>
      </c>
    </row>
    <row r="54" spans="1:13" ht="21.75" customHeight="1">
      <c r="A54" s="50" t="s">
        <v>126</v>
      </c>
      <c r="B54" s="111"/>
      <c r="C54" s="85">
        <v>2002</v>
      </c>
      <c r="D54" s="86">
        <v>17000000</v>
      </c>
      <c r="E54" s="87" t="s">
        <v>57</v>
      </c>
      <c r="F54" s="271">
        <v>17642128</v>
      </c>
      <c r="H54" s="233" t="s">
        <v>348</v>
      </c>
      <c r="I54" s="234">
        <v>465</v>
      </c>
      <c r="J54" s="283">
        <v>0</v>
      </c>
      <c r="K54" s="283">
        <v>0</v>
      </c>
      <c r="L54" s="280">
        <f t="shared" si="1"/>
        <v>465</v>
      </c>
      <c r="M54" s="107"/>
    </row>
    <row r="55" spans="1:12" ht="21.75" customHeight="1">
      <c r="A55" s="103"/>
      <c r="B55" s="123"/>
      <c r="C55" s="92"/>
      <c r="D55" s="95"/>
      <c r="E55" s="94"/>
      <c r="F55" s="272"/>
      <c r="H55" s="240" t="s">
        <v>362</v>
      </c>
      <c r="I55" s="241">
        <v>0</v>
      </c>
      <c r="J55" s="284">
        <v>0</v>
      </c>
      <c r="K55" s="284">
        <v>0</v>
      </c>
      <c r="L55" s="280">
        <f t="shared" si="1"/>
        <v>0</v>
      </c>
    </row>
    <row r="56" spans="1:12" ht="21.75" customHeight="1">
      <c r="A56" s="416" t="s">
        <v>81</v>
      </c>
      <c r="B56" s="417"/>
      <c r="C56" s="77"/>
      <c r="D56" s="78">
        <f>SUM(D54:D55)</f>
        <v>17000000</v>
      </c>
      <c r="E56" s="79" t="s">
        <v>57</v>
      </c>
      <c r="F56" s="308">
        <f>SUM(F54:F55)</f>
        <v>17642128</v>
      </c>
      <c r="H56" s="242" t="s">
        <v>375</v>
      </c>
      <c r="I56" s="243">
        <v>0</v>
      </c>
      <c r="J56" s="285">
        <v>0</v>
      </c>
      <c r="K56" s="285">
        <v>0</v>
      </c>
      <c r="L56" s="280">
        <f t="shared" si="1"/>
        <v>0</v>
      </c>
    </row>
    <row r="57" spans="1:12" ht="21.75" customHeight="1" thickBot="1">
      <c r="A57" s="416" t="s">
        <v>127</v>
      </c>
      <c r="B57" s="417"/>
      <c r="C57" s="96"/>
      <c r="D57" s="104">
        <f>D11+D24+D28+D31+D36+D51+D56</f>
        <v>32900000</v>
      </c>
      <c r="E57" s="105" t="s">
        <v>57</v>
      </c>
      <c r="F57" s="309">
        <f>F56+F51+F36+F31+F28+F24+F11</f>
        <v>27402546.31</v>
      </c>
      <c r="H57" s="138"/>
      <c r="I57" s="232">
        <f>SUM(I42:I56)</f>
        <v>6023170</v>
      </c>
      <c r="J57" s="232">
        <f>SUM(J42:J56)</f>
        <v>0</v>
      </c>
      <c r="K57" s="232">
        <f>SUM(K42:K56)</f>
        <v>144900</v>
      </c>
      <c r="L57" s="232">
        <f>SUM(L42:L56)</f>
        <v>5878270</v>
      </c>
    </row>
    <row r="58" spans="1:6" ht="21.75" customHeight="1" thickTop="1">
      <c r="A58" s="98" t="s">
        <v>128</v>
      </c>
      <c r="B58" s="121"/>
      <c r="C58" s="99"/>
      <c r="D58" s="100"/>
      <c r="E58" s="101"/>
      <c r="F58" s="277"/>
    </row>
    <row r="59" spans="1:6" ht="21.75" customHeight="1">
      <c r="A59" s="106" t="s">
        <v>298</v>
      </c>
      <c r="B59" s="110"/>
      <c r="C59" s="85"/>
      <c r="D59" s="91">
        <v>8500000</v>
      </c>
      <c r="E59" s="87"/>
      <c r="F59" s="278">
        <v>9464400</v>
      </c>
    </row>
    <row r="60" spans="1:6" ht="21.75" customHeight="1">
      <c r="A60" s="50" t="s">
        <v>299</v>
      </c>
      <c r="B60" s="111"/>
      <c r="C60" s="85"/>
      <c r="D60" s="86">
        <v>80000</v>
      </c>
      <c r="E60" s="87"/>
      <c r="F60" s="271">
        <v>972000</v>
      </c>
    </row>
    <row r="61" spans="1:6" ht="21.75" customHeight="1">
      <c r="A61" s="418" t="s">
        <v>303</v>
      </c>
      <c r="B61" s="419"/>
      <c r="C61" s="85"/>
      <c r="D61" s="86">
        <v>1300000</v>
      </c>
      <c r="E61" s="87"/>
      <c r="F61" s="271">
        <v>648000</v>
      </c>
    </row>
    <row r="62" spans="1:6" ht="21.75" customHeight="1">
      <c r="A62" s="102" t="s">
        <v>304</v>
      </c>
      <c r="B62" s="122"/>
      <c r="C62" s="85"/>
      <c r="D62" s="91">
        <v>50000</v>
      </c>
      <c r="E62" s="87"/>
      <c r="F62" s="271">
        <v>29160</v>
      </c>
    </row>
    <row r="63" spans="1:7" ht="21.75" customHeight="1">
      <c r="A63" s="102" t="s">
        <v>313</v>
      </c>
      <c r="B63" s="122"/>
      <c r="C63" s="85"/>
      <c r="D63" s="91">
        <v>100000</v>
      </c>
      <c r="E63" s="87"/>
      <c r="F63" s="271">
        <v>90000</v>
      </c>
      <c r="G63" s="107"/>
    </row>
    <row r="64" spans="1:13" s="107" customFormat="1" ht="21.75" customHeight="1">
      <c r="A64" s="102" t="s">
        <v>314</v>
      </c>
      <c r="B64" s="122"/>
      <c r="C64" s="85"/>
      <c r="D64" s="86">
        <v>35000</v>
      </c>
      <c r="E64" s="87"/>
      <c r="F64" s="271">
        <v>0</v>
      </c>
      <c r="G64"/>
      <c r="H64"/>
      <c r="I64"/>
      <c r="J64" s="157"/>
      <c r="K64" s="157"/>
      <c r="L64" s="157"/>
      <c r="M64"/>
    </row>
    <row r="65" spans="1:6" ht="21.75" customHeight="1">
      <c r="A65" s="418" t="s">
        <v>330</v>
      </c>
      <c r="B65" s="419"/>
      <c r="C65" s="85"/>
      <c r="D65" s="86">
        <v>0</v>
      </c>
      <c r="E65" s="87"/>
      <c r="F65" s="271">
        <v>0</v>
      </c>
    </row>
    <row r="66" spans="1:6" ht="21.75" customHeight="1">
      <c r="A66" s="418" t="s">
        <v>333</v>
      </c>
      <c r="B66" s="419"/>
      <c r="C66" s="85"/>
      <c r="D66" s="86">
        <v>0</v>
      </c>
      <c r="E66" s="87"/>
      <c r="F66" s="271">
        <v>0</v>
      </c>
    </row>
    <row r="67" spans="1:6" ht="21.75" customHeight="1">
      <c r="A67" s="102" t="s">
        <v>345</v>
      </c>
      <c r="B67" s="122"/>
      <c r="C67" s="85"/>
      <c r="D67" s="86">
        <v>160000</v>
      </c>
      <c r="E67" s="87"/>
      <c r="F67" s="271">
        <v>0</v>
      </c>
    </row>
    <row r="68" spans="1:6" ht="21.75" customHeight="1">
      <c r="A68" s="102" t="s">
        <v>374</v>
      </c>
      <c r="B68" s="122"/>
      <c r="C68" s="85"/>
      <c r="D68" s="86">
        <v>0</v>
      </c>
      <c r="E68" s="87"/>
      <c r="F68" s="271">
        <v>0</v>
      </c>
    </row>
    <row r="69" spans="1:6" ht="21.75" customHeight="1">
      <c r="A69" s="102" t="s">
        <v>346</v>
      </c>
      <c r="B69" s="122"/>
      <c r="C69" s="85"/>
      <c r="D69" s="86">
        <v>100000</v>
      </c>
      <c r="E69" s="87"/>
      <c r="F69" s="271">
        <v>0</v>
      </c>
    </row>
    <row r="70" spans="1:6" ht="21.75" customHeight="1">
      <c r="A70" s="102" t="s">
        <v>347</v>
      </c>
      <c r="B70" s="122"/>
      <c r="C70" s="85"/>
      <c r="D70" s="86">
        <v>3000</v>
      </c>
      <c r="E70" s="87"/>
      <c r="F70" s="271">
        <v>0</v>
      </c>
    </row>
    <row r="71" spans="1:6" ht="21.75" customHeight="1">
      <c r="A71" s="167" t="s">
        <v>364</v>
      </c>
      <c r="B71" s="168"/>
      <c r="C71" s="81"/>
      <c r="D71" s="84">
        <v>0</v>
      </c>
      <c r="E71" s="72"/>
      <c r="F71" s="279">
        <v>0</v>
      </c>
    </row>
    <row r="72" spans="1:6" ht="21.75" customHeight="1">
      <c r="A72" s="416" t="s">
        <v>81</v>
      </c>
      <c r="B72" s="417"/>
      <c r="C72" s="96"/>
      <c r="D72" s="97"/>
      <c r="E72" s="108"/>
      <c r="F72" s="306">
        <f>SUM(F59:F71)</f>
        <v>11203560</v>
      </c>
    </row>
    <row r="73" spans="1:6" ht="21.75" customHeight="1">
      <c r="A73" s="416" t="s">
        <v>129</v>
      </c>
      <c r="B73" s="417"/>
      <c r="C73" s="96"/>
      <c r="D73" s="97"/>
      <c r="E73" s="108"/>
      <c r="F73" s="306">
        <f>F57+F72</f>
        <v>38606106.31</v>
      </c>
    </row>
    <row r="74" spans="10:12" ht="21.75" customHeight="1">
      <c r="J74"/>
      <c r="K74"/>
      <c r="L74"/>
    </row>
    <row r="75" spans="10:12" ht="21.75" customHeight="1">
      <c r="J75"/>
      <c r="K75"/>
      <c r="L75"/>
    </row>
    <row r="76" spans="10:12" ht="21.75" customHeight="1">
      <c r="J76"/>
      <c r="K76"/>
      <c r="L76"/>
    </row>
    <row r="77" spans="10:12" ht="21.75" customHeight="1">
      <c r="J77"/>
      <c r="K77"/>
      <c r="L77"/>
    </row>
    <row r="78" spans="10:12" ht="21.75" customHeight="1">
      <c r="J78"/>
      <c r="K78"/>
      <c r="L78"/>
    </row>
    <row r="79" spans="10:12" ht="21.75" customHeight="1">
      <c r="J79"/>
      <c r="K79"/>
      <c r="L79"/>
    </row>
    <row r="80" spans="10:12" ht="21.75" customHeight="1">
      <c r="J80"/>
      <c r="K80"/>
      <c r="L80"/>
    </row>
    <row r="81" spans="10:12" ht="21.75" customHeight="1">
      <c r="J81"/>
      <c r="K81"/>
      <c r="L81"/>
    </row>
    <row r="82" spans="10:12" ht="12.75">
      <c r="J82"/>
      <c r="K82"/>
      <c r="L82"/>
    </row>
    <row r="83" spans="10:12" ht="12.75">
      <c r="J83"/>
      <c r="K83"/>
      <c r="L83"/>
    </row>
    <row r="84" spans="10:12" ht="12.75">
      <c r="J84"/>
      <c r="K84"/>
      <c r="L84"/>
    </row>
    <row r="85" spans="10:12" ht="12.75">
      <c r="J85"/>
      <c r="K85"/>
      <c r="L85"/>
    </row>
    <row r="86" spans="10:12" ht="12.75">
      <c r="J86"/>
      <c r="K86"/>
      <c r="L86"/>
    </row>
    <row r="87" spans="10:12" ht="12.75">
      <c r="J87"/>
      <c r="K87"/>
      <c r="L87"/>
    </row>
    <row r="88" spans="10:12" ht="12.75">
      <c r="J88"/>
      <c r="K88"/>
      <c r="L88"/>
    </row>
    <row r="89" spans="10:12" ht="12.75">
      <c r="J89"/>
      <c r="K89"/>
      <c r="L89"/>
    </row>
    <row r="90" spans="10:12" ht="12.75">
      <c r="J90"/>
      <c r="K90"/>
      <c r="L90"/>
    </row>
    <row r="91" spans="10:12" ht="12.75">
      <c r="J91"/>
      <c r="K91"/>
      <c r="L91"/>
    </row>
    <row r="92" spans="10:12" ht="12.75">
      <c r="J92"/>
      <c r="K92"/>
      <c r="L92"/>
    </row>
    <row r="93" spans="10:12" ht="12.75">
      <c r="J93"/>
      <c r="K93"/>
      <c r="L93"/>
    </row>
    <row r="94" spans="10:12" ht="12.75">
      <c r="J94"/>
      <c r="K94"/>
      <c r="L94"/>
    </row>
    <row r="95" spans="10:12" ht="12.75">
      <c r="J95"/>
      <c r="K95"/>
      <c r="L95"/>
    </row>
    <row r="96" spans="10:12" ht="12.75">
      <c r="J96"/>
      <c r="K96"/>
      <c r="L96"/>
    </row>
    <row r="97" spans="10:12" ht="12.75">
      <c r="J97"/>
      <c r="K97"/>
      <c r="L97"/>
    </row>
    <row r="98" spans="10:12" ht="12.75">
      <c r="J98"/>
      <c r="K98"/>
      <c r="L98"/>
    </row>
  </sheetData>
  <sheetProtection/>
  <mergeCells count="26">
    <mergeCell ref="H5:L5"/>
    <mergeCell ref="H6:L6"/>
    <mergeCell ref="H7:L7"/>
    <mergeCell ref="H40:L40"/>
    <mergeCell ref="A1:F1"/>
    <mergeCell ref="A2:F2"/>
    <mergeCell ref="A3:F3"/>
    <mergeCell ref="H4:L4"/>
    <mergeCell ref="D4:E4"/>
    <mergeCell ref="H37:L37"/>
    <mergeCell ref="A36:B36"/>
    <mergeCell ref="D38:E38"/>
    <mergeCell ref="A51:B51"/>
    <mergeCell ref="A11:B11"/>
    <mergeCell ref="A24:B24"/>
    <mergeCell ref="A28:B28"/>
    <mergeCell ref="A31:B31"/>
    <mergeCell ref="H38:L38"/>
    <mergeCell ref="H39:L39"/>
    <mergeCell ref="A56:B56"/>
    <mergeCell ref="A73:B73"/>
    <mergeCell ref="A57:B57"/>
    <mergeCell ref="A61:B61"/>
    <mergeCell ref="A65:B65"/>
    <mergeCell ref="A72:B72"/>
    <mergeCell ref="A66:B66"/>
  </mergeCells>
  <printOptions/>
  <pageMargins left="0.6" right="0.17" top="0.37" bottom="0.36" header="0.35" footer="0.3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8"/>
  <sheetViews>
    <sheetView zoomScalePageLayoutView="0" workbookViewId="0" topLeftCell="A53">
      <selection activeCell="A63" sqref="A63"/>
    </sheetView>
  </sheetViews>
  <sheetFormatPr defaultColWidth="9.140625" defaultRowHeight="12.75"/>
  <cols>
    <col min="1" max="1" width="26.421875" style="0" customWidth="1"/>
  </cols>
  <sheetData>
    <row r="1" ht="21">
      <c r="A1" s="347">
        <v>138557.6</v>
      </c>
    </row>
    <row r="2" ht="21">
      <c r="A2" s="347">
        <v>169982.63</v>
      </c>
    </row>
    <row r="3" ht="21">
      <c r="A3" s="322">
        <v>155542.57</v>
      </c>
    </row>
    <row r="4" ht="21">
      <c r="A4" s="322">
        <v>26566</v>
      </c>
    </row>
    <row r="5" ht="21">
      <c r="A5" s="348">
        <v>6166</v>
      </c>
    </row>
    <row r="6" ht="21">
      <c r="A6" s="322">
        <v>8085760.74</v>
      </c>
    </row>
    <row r="7" ht="21">
      <c r="A7" s="322">
        <v>17642128</v>
      </c>
    </row>
    <row r="8" ht="21.75" thickBot="1">
      <c r="A8" s="352">
        <f>SUM(A1:A7)</f>
        <v>26224703.54</v>
      </c>
    </row>
    <row r="9" ht="21.75" thickTop="1">
      <c r="A9" s="347">
        <v>2019855.49</v>
      </c>
    </row>
    <row r="10" ht="21">
      <c r="A10" s="322">
        <v>138400</v>
      </c>
    </row>
    <row r="11" ht="21">
      <c r="A11" s="322">
        <v>0</v>
      </c>
    </row>
    <row r="12" ht="21">
      <c r="A12" s="322">
        <v>114206.95</v>
      </c>
    </row>
    <row r="13" ht="21">
      <c r="A13" s="322">
        <v>2980320</v>
      </c>
    </row>
    <row r="14" ht="21">
      <c r="A14" s="322">
        <v>1465900</v>
      </c>
    </row>
    <row r="15" ht="21">
      <c r="A15" s="322">
        <v>0</v>
      </c>
    </row>
    <row r="16" ht="21">
      <c r="A16" s="322">
        <v>9464400</v>
      </c>
    </row>
    <row r="17" ht="21">
      <c r="A17" s="322">
        <v>972000</v>
      </c>
    </row>
    <row r="18" ht="21">
      <c r="A18" s="322">
        <v>648000</v>
      </c>
    </row>
    <row r="19" ht="21">
      <c r="A19" s="322">
        <v>29160</v>
      </c>
    </row>
    <row r="20" ht="21">
      <c r="A20" s="322">
        <v>0</v>
      </c>
    </row>
    <row r="21" ht="21">
      <c r="A21" s="322">
        <v>0</v>
      </c>
    </row>
    <row r="22" ht="21">
      <c r="A22" s="322">
        <v>90000</v>
      </c>
    </row>
    <row r="23" ht="21">
      <c r="A23" s="322">
        <v>0</v>
      </c>
    </row>
    <row r="24" ht="21">
      <c r="A24" s="322">
        <v>0</v>
      </c>
    </row>
    <row r="25" ht="21">
      <c r="A25" s="322">
        <v>0</v>
      </c>
    </row>
    <row r="26" ht="21">
      <c r="A26" s="351">
        <v>0</v>
      </c>
    </row>
    <row r="27" ht="21">
      <c r="A27" s="351">
        <v>0</v>
      </c>
    </row>
    <row r="28" ht="21">
      <c r="A28" s="351">
        <v>8640</v>
      </c>
    </row>
    <row r="29" ht="21">
      <c r="A29" s="322">
        <v>75000</v>
      </c>
    </row>
    <row r="30" ht="21">
      <c r="A30" s="322">
        <v>216000</v>
      </c>
    </row>
    <row r="31" ht="21">
      <c r="A31" s="322">
        <v>0</v>
      </c>
    </row>
    <row r="32" ht="21">
      <c r="A32" s="322">
        <v>0</v>
      </c>
    </row>
    <row r="33" ht="21">
      <c r="A33" s="353">
        <v>0</v>
      </c>
    </row>
    <row r="34" ht="21">
      <c r="A34" s="319">
        <f>SUM(A9:A33)</f>
        <v>18221882.44</v>
      </c>
    </row>
    <row r="35" ht="21.75" thickBot="1">
      <c r="A35" s="344">
        <f>A8+A34</f>
        <v>44446585.980000004</v>
      </c>
    </row>
    <row r="36" ht="21.75" thickTop="1">
      <c r="A36" s="320"/>
    </row>
    <row r="37" ht="21">
      <c r="A37" s="319"/>
    </row>
    <row r="38" ht="21">
      <c r="A38" s="319"/>
    </row>
    <row r="39" ht="21">
      <c r="A39" s="321"/>
    </row>
    <row r="40" ht="21">
      <c r="A40" s="347">
        <v>187902</v>
      </c>
    </row>
    <row r="41" ht="21">
      <c r="A41" s="322">
        <v>1933505</v>
      </c>
    </row>
    <row r="42" ht="21">
      <c r="A42" s="348">
        <v>73560</v>
      </c>
    </row>
    <row r="43" ht="21">
      <c r="A43" s="348">
        <v>972194</v>
      </c>
    </row>
    <row r="44" ht="21">
      <c r="A44" s="322">
        <v>1509890</v>
      </c>
    </row>
    <row r="45" ht="21">
      <c r="A45" s="322">
        <v>1232468.61</v>
      </c>
    </row>
    <row r="46" ht="21">
      <c r="A46" s="322">
        <v>1411050.33</v>
      </c>
    </row>
    <row r="47" ht="21">
      <c r="A47" s="322">
        <v>75088.44</v>
      </c>
    </row>
    <row r="48" ht="21">
      <c r="A48" s="322">
        <v>4217833.6</v>
      </c>
    </row>
    <row r="49" ht="21">
      <c r="A49" s="322">
        <v>148680</v>
      </c>
    </row>
    <row r="50" ht="21">
      <c r="A50" s="322">
        <v>0</v>
      </c>
    </row>
    <row r="51" ht="21">
      <c r="A51" s="349">
        <v>0</v>
      </c>
    </row>
    <row r="52" ht="21">
      <c r="A52" s="350">
        <f>SUM(A40:A51)</f>
        <v>11762171.98</v>
      </c>
    </row>
    <row r="53" ht="21">
      <c r="A53" s="347">
        <v>5761000</v>
      </c>
    </row>
    <row r="54" ht="21">
      <c r="A54" s="322">
        <v>344400</v>
      </c>
    </row>
    <row r="55" ht="21">
      <c r="A55" s="322">
        <v>2980320</v>
      </c>
    </row>
    <row r="56" ht="21">
      <c r="A56" s="323">
        <v>1828932.66</v>
      </c>
    </row>
    <row r="57" ht="21">
      <c r="A57" s="323">
        <v>0</v>
      </c>
    </row>
    <row r="58" ht="21">
      <c r="A58" s="323">
        <v>2596400</v>
      </c>
    </row>
    <row r="59" ht="21">
      <c r="A59" s="323">
        <v>7700</v>
      </c>
    </row>
    <row r="60" ht="21">
      <c r="A60" s="322">
        <v>5363160</v>
      </c>
    </row>
    <row r="61" ht="21">
      <c r="A61" s="351">
        <v>2173800</v>
      </c>
    </row>
    <row r="62" ht="21">
      <c r="A62" s="351">
        <v>0</v>
      </c>
    </row>
    <row r="63" ht="21">
      <c r="A63" s="324">
        <f>SUM(A53:A62)</f>
        <v>21055712.66</v>
      </c>
    </row>
    <row r="64" ht="21">
      <c r="A64" s="324">
        <f>A63+A52</f>
        <v>32817884.64</v>
      </c>
    </row>
    <row r="65" ht="21">
      <c r="A65" s="325"/>
    </row>
    <row r="66" ht="21">
      <c r="A66" s="325"/>
    </row>
    <row r="67" ht="21">
      <c r="A67" s="325"/>
    </row>
    <row r="68" ht="21.75" thickBot="1">
      <c r="A68" s="352" t="e">
        <f>#REF!+A35-A64</f>
        <v>#REF!</v>
      </c>
    </row>
    <row r="69" ht="13.5" thickTop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9"/>
  <sheetViews>
    <sheetView view="pageBreakPreview" zoomScale="110" zoomScaleSheetLayoutView="110" zoomScalePageLayoutView="0" workbookViewId="0" topLeftCell="A18">
      <selection activeCell="B59" sqref="B59"/>
    </sheetView>
  </sheetViews>
  <sheetFormatPr defaultColWidth="9.140625" defaultRowHeight="12.75"/>
  <cols>
    <col min="1" max="1" width="17.28125" style="170" customWidth="1"/>
    <col min="2" max="2" width="16.8515625" style="170" customWidth="1"/>
    <col min="3" max="3" width="17.57421875" style="170" customWidth="1"/>
    <col min="4" max="4" width="17.140625" style="170" customWidth="1"/>
    <col min="5" max="5" width="8.57421875" style="170" customWidth="1"/>
    <col min="6" max="6" width="16.8515625" style="170" customWidth="1"/>
    <col min="7" max="16384" width="9.140625" style="170" customWidth="1"/>
  </cols>
  <sheetData>
    <row r="1" spans="1:6" ht="21">
      <c r="A1" s="431" t="s">
        <v>156</v>
      </c>
      <c r="B1" s="431"/>
      <c r="C1" s="431"/>
      <c r="D1" s="431"/>
      <c r="E1" s="431"/>
      <c r="F1" s="431"/>
    </row>
    <row r="2" spans="1:6" ht="21">
      <c r="A2" s="431" t="s">
        <v>157</v>
      </c>
      <c r="B2" s="431"/>
      <c r="C2" s="431"/>
      <c r="D2" s="431"/>
      <c r="E2" s="431"/>
      <c r="F2" s="431"/>
    </row>
    <row r="3" spans="1:6" ht="23.25">
      <c r="A3" s="171"/>
      <c r="B3" s="171"/>
      <c r="C3" s="171"/>
      <c r="D3" s="171"/>
      <c r="E3" s="244" t="s">
        <v>389</v>
      </c>
      <c r="F3" s="172"/>
    </row>
    <row r="4" spans="1:6" ht="23.25">
      <c r="A4" s="432" t="s">
        <v>158</v>
      </c>
      <c r="B4" s="432"/>
      <c r="C4" s="432"/>
      <c r="D4" s="432"/>
      <c r="E4" s="432"/>
      <c r="F4" s="432"/>
    </row>
    <row r="5" spans="1:6" ht="24" thickBot="1">
      <c r="A5" s="173"/>
      <c r="B5" s="173"/>
      <c r="C5" s="173"/>
      <c r="D5" s="235" t="s">
        <v>413</v>
      </c>
      <c r="E5" s="235"/>
      <c r="F5" s="235"/>
    </row>
    <row r="6" spans="1:6" ht="22.5" customHeight="1" thickTop="1">
      <c r="A6" s="433" t="s">
        <v>159</v>
      </c>
      <c r="B6" s="434"/>
      <c r="C6" s="435" t="s">
        <v>160</v>
      </c>
      <c r="D6" s="436"/>
      <c r="E6" s="174"/>
      <c r="F6" s="403" t="s">
        <v>161</v>
      </c>
    </row>
    <row r="7" spans="1:6" ht="22.5" customHeight="1">
      <c r="A7" s="312" t="s">
        <v>70</v>
      </c>
      <c r="B7" s="312" t="s">
        <v>162</v>
      </c>
      <c r="C7" s="437" t="s">
        <v>2</v>
      </c>
      <c r="D7" s="438"/>
      <c r="E7" s="177" t="s">
        <v>163</v>
      </c>
      <c r="F7" s="404" t="s">
        <v>162</v>
      </c>
    </row>
    <row r="8" spans="1:6" ht="18.75" customHeight="1" thickBot="1">
      <c r="A8" s="313" t="s">
        <v>164</v>
      </c>
      <c r="B8" s="175" t="s">
        <v>164</v>
      </c>
      <c r="C8" s="443"/>
      <c r="D8" s="444"/>
      <c r="E8" s="178" t="s">
        <v>165</v>
      </c>
      <c r="F8" s="405" t="s">
        <v>164</v>
      </c>
    </row>
    <row r="9" spans="1:6" ht="22.5" customHeight="1" thickBot="1" thickTop="1">
      <c r="A9" s="326"/>
      <c r="B9" s="314">
        <v>33853138.55</v>
      </c>
      <c r="C9" s="179" t="s">
        <v>134</v>
      </c>
      <c r="D9" s="180"/>
      <c r="E9" s="174"/>
      <c r="F9" s="352">
        <v>45481839.89</v>
      </c>
    </row>
    <row r="10" spans="1:6" ht="17.25" customHeight="1" thickTop="1">
      <c r="A10" s="321"/>
      <c r="B10" s="315"/>
      <c r="C10" s="447" t="s">
        <v>349</v>
      </c>
      <c r="D10" s="448"/>
      <c r="E10" s="177"/>
      <c r="F10" s="321"/>
    </row>
    <row r="11" spans="1:6" ht="22.5" customHeight="1">
      <c r="A11" s="327">
        <v>157000</v>
      </c>
      <c r="B11" s="316">
        <f>F11+Sheet2!A1</f>
        <v>195003.46000000002</v>
      </c>
      <c r="C11" s="181" t="s">
        <v>166</v>
      </c>
      <c r="D11" s="182"/>
      <c r="E11" s="183" t="s">
        <v>74</v>
      </c>
      <c r="F11" s="347">
        <f>มาตรฐาน!D112+มาตรฐาน!D113+มาตรฐาน!D114+มาตรฐาน!D115</f>
        <v>56445.86</v>
      </c>
    </row>
    <row r="12" spans="1:6" ht="22.5" customHeight="1">
      <c r="A12" s="328">
        <v>136900</v>
      </c>
      <c r="B12" s="316">
        <f>F12+Sheet2!A2</f>
        <v>196265.63</v>
      </c>
      <c r="C12" s="184" t="s">
        <v>167</v>
      </c>
      <c r="D12" s="185"/>
      <c r="E12" s="186" t="s">
        <v>83</v>
      </c>
      <c r="F12" s="347">
        <f>มาตรฐาน!D116+มาตรฐาน!D117+มาตรฐาน!D118+มาตรฐาน!D119+มาตรฐาน!D120+มาตรฐาน!D121+มาตรฐาน!D122+มาตรฐาน!D123</f>
        <v>26283</v>
      </c>
    </row>
    <row r="13" spans="1:6" ht="22.5" customHeight="1">
      <c r="A13" s="328">
        <v>200000</v>
      </c>
      <c r="B13" s="316">
        <f>F13+Sheet2!A3</f>
        <v>231813.64</v>
      </c>
      <c r="C13" s="184" t="s">
        <v>168</v>
      </c>
      <c r="D13" s="185"/>
      <c r="E13" s="186" t="s">
        <v>98</v>
      </c>
      <c r="F13" s="322">
        <f>มาตรฐาน!D124</f>
        <v>76271.07</v>
      </c>
    </row>
    <row r="14" spans="1:6" ht="22.5" customHeight="1">
      <c r="A14" s="328">
        <v>40000</v>
      </c>
      <c r="B14" s="316">
        <f>F14+Sheet2!A4</f>
        <v>31797</v>
      </c>
      <c r="C14" s="184" t="s">
        <v>169</v>
      </c>
      <c r="D14" s="185"/>
      <c r="E14" s="186" t="s">
        <v>104</v>
      </c>
      <c r="F14" s="322">
        <f>มาตรฐาน!D125</f>
        <v>5231</v>
      </c>
    </row>
    <row r="15" spans="1:6" ht="22.5" customHeight="1">
      <c r="A15" s="328">
        <v>203000</v>
      </c>
      <c r="B15" s="316">
        <f>F15+Sheet2!A5</f>
        <v>7736</v>
      </c>
      <c r="C15" s="184" t="s">
        <v>170</v>
      </c>
      <c r="D15" s="185"/>
      <c r="E15" s="186" t="s">
        <v>108</v>
      </c>
      <c r="F15" s="348">
        <f>มาตรฐาน!D126+มาตรฐาน!D127</f>
        <v>1570</v>
      </c>
    </row>
    <row r="16" spans="1:6" ht="22.5" customHeight="1">
      <c r="A16" s="329">
        <v>15163100</v>
      </c>
      <c r="B16" s="316">
        <f>F16+Sheet2!A6</f>
        <v>9097802.58</v>
      </c>
      <c r="C16" s="184" t="s">
        <v>171</v>
      </c>
      <c r="D16" s="185"/>
      <c r="E16" s="186" t="s">
        <v>172</v>
      </c>
      <c r="F16" s="322">
        <f>มาตรฐาน!D128+มาตรฐาน!D129+มาตรฐาน!D130+มาตรฐาน!D131+มาตรฐาน!D132+มาตรฐาน!D133+มาตรฐาน!D134+มาตรฐาน!D135</f>
        <v>1012041.84</v>
      </c>
    </row>
    <row r="17" spans="1:6" ht="22.5" customHeight="1">
      <c r="A17" s="330">
        <v>17000000</v>
      </c>
      <c r="B17" s="318">
        <f>F17+Sheet2!A7</f>
        <v>17642128</v>
      </c>
      <c r="C17" s="184" t="s">
        <v>173</v>
      </c>
      <c r="D17" s="185"/>
      <c r="E17" s="186" t="s">
        <v>174</v>
      </c>
      <c r="F17" s="322">
        <f>มาตรฐาน!D136</f>
        <v>0</v>
      </c>
    </row>
    <row r="18" spans="1:6" ht="22.5" customHeight="1" thickBot="1">
      <c r="A18" s="317">
        <f>SUM(A11:A17)</f>
        <v>32900000</v>
      </c>
      <c r="B18" s="389">
        <f>F18+Sheet2!A8</f>
        <v>27402546.31</v>
      </c>
      <c r="C18" s="171"/>
      <c r="D18" s="172"/>
      <c r="E18" s="177"/>
      <c r="F18" s="352">
        <f>SUM(F11:F17)</f>
        <v>1177842.77</v>
      </c>
    </row>
    <row r="19" spans="1:6" ht="19.5" customHeight="1" hidden="1" thickTop="1">
      <c r="A19" s="331"/>
      <c r="B19" s="316">
        <f>F19+Sheet2!A9</f>
        <v>2222842.81</v>
      </c>
      <c r="C19" s="184" t="s">
        <v>175</v>
      </c>
      <c r="D19" s="185"/>
      <c r="E19" s="186" t="s">
        <v>176</v>
      </c>
      <c r="F19" s="347">
        <v>202987.32</v>
      </c>
    </row>
    <row r="20" spans="1:6" ht="19.5" customHeight="1" hidden="1">
      <c r="A20" s="332"/>
      <c r="B20" s="316">
        <f>F20+Sheet2!A10</f>
        <v>138900</v>
      </c>
      <c r="C20" s="184" t="s">
        <v>177</v>
      </c>
      <c r="D20" s="185"/>
      <c r="E20" s="189" t="s">
        <v>44</v>
      </c>
      <c r="F20" s="322">
        <v>500</v>
      </c>
    </row>
    <row r="21" spans="1:6" ht="19.5" customHeight="1" hidden="1">
      <c r="A21" s="332"/>
      <c r="B21" s="316">
        <f>F21+Sheet2!A11</f>
        <v>0</v>
      </c>
      <c r="C21" s="439" t="s">
        <v>178</v>
      </c>
      <c r="D21" s="440"/>
      <c r="E21" s="186"/>
      <c r="F21" s="322">
        <v>0</v>
      </c>
    </row>
    <row r="22" spans="1:6" ht="19.5" customHeight="1" hidden="1">
      <c r="A22" s="332"/>
      <c r="B22" s="316">
        <f>F22+Sheet2!A12</f>
        <v>114206.95</v>
      </c>
      <c r="C22" s="184" t="s">
        <v>179</v>
      </c>
      <c r="D22" s="245"/>
      <c r="E22" s="186" t="s">
        <v>180</v>
      </c>
      <c r="F22" s="322">
        <v>0</v>
      </c>
    </row>
    <row r="23" spans="1:6" ht="19.5" customHeight="1" hidden="1">
      <c r="A23" s="332"/>
      <c r="B23" s="316">
        <f>F23+Sheet2!A13</f>
        <v>2980320</v>
      </c>
      <c r="C23" s="184" t="s">
        <v>181</v>
      </c>
      <c r="D23" s="185"/>
      <c r="E23" s="186" t="s">
        <v>182</v>
      </c>
      <c r="F23" s="322">
        <v>0</v>
      </c>
    </row>
    <row r="24" spans="1:6" ht="19.5" customHeight="1" hidden="1">
      <c r="A24" s="332"/>
      <c r="B24" s="316">
        <f>F24+Sheet2!A14</f>
        <v>1494700</v>
      </c>
      <c r="C24" s="190" t="s">
        <v>310</v>
      </c>
      <c r="D24" s="245"/>
      <c r="E24" s="186"/>
      <c r="F24" s="322">
        <v>28800</v>
      </c>
    </row>
    <row r="25" spans="1:6" ht="19.5" customHeight="1" hidden="1">
      <c r="A25" s="332"/>
      <c r="B25" s="316">
        <f>F25+Sheet2!A15</f>
        <v>0</v>
      </c>
      <c r="C25" s="184" t="s">
        <v>391</v>
      </c>
      <c r="D25" s="245"/>
      <c r="E25" s="186"/>
      <c r="F25" s="322">
        <v>0</v>
      </c>
    </row>
    <row r="26" spans="1:6" ht="19.5" customHeight="1" hidden="1">
      <c r="A26" s="332"/>
      <c r="B26" s="316">
        <f>F26+Sheet2!A16</f>
        <v>9464400</v>
      </c>
      <c r="C26" s="184" t="s">
        <v>149</v>
      </c>
      <c r="D26" s="185"/>
      <c r="E26" s="186"/>
      <c r="F26" s="322">
        <f>มาตรฐาน!D137</f>
        <v>0</v>
      </c>
    </row>
    <row r="27" spans="1:6" ht="19.5" customHeight="1" hidden="1">
      <c r="A27" s="332"/>
      <c r="B27" s="316">
        <f>F27+Sheet2!A17</f>
        <v>972000</v>
      </c>
      <c r="C27" s="184" t="s">
        <v>150</v>
      </c>
      <c r="D27" s="185"/>
      <c r="E27" s="186"/>
      <c r="F27" s="322">
        <f>มาตรฐาน!D138</f>
        <v>0</v>
      </c>
    </row>
    <row r="28" spans="1:6" ht="19.5" customHeight="1" hidden="1">
      <c r="A28" s="332"/>
      <c r="B28" s="316">
        <f>F28+Sheet2!A18</f>
        <v>648000</v>
      </c>
      <c r="C28" s="184" t="s">
        <v>305</v>
      </c>
      <c r="D28" s="185"/>
      <c r="E28" s="186"/>
      <c r="F28" s="322">
        <f>มาตรฐาน!D139</f>
        <v>0</v>
      </c>
    </row>
    <row r="29" spans="1:6" ht="19.5" customHeight="1" hidden="1">
      <c r="A29" s="332"/>
      <c r="B29" s="316">
        <f>F29+Sheet2!A19</f>
        <v>29160</v>
      </c>
      <c r="C29" s="184" t="s">
        <v>306</v>
      </c>
      <c r="D29" s="185"/>
      <c r="E29" s="186"/>
      <c r="F29" s="322">
        <f>มาตรฐาน!D140</f>
        <v>0</v>
      </c>
    </row>
    <row r="30" spans="1:6" ht="19.5" customHeight="1" hidden="1">
      <c r="A30" s="332"/>
      <c r="B30" s="316">
        <f>F30+Sheet2!A20</f>
        <v>0</v>
      </c>
      <c r="C30" s="184" t="s">
        <v>192</v>
      </c>
      <c r="D30" s="185"/>
      <c r="E30" s="186" t="s">
        <v>193</v>
      </c>
      <c r="F30" s="322">
        <v>0</v>
      </c>
    </row>
    <row r="31" spans="1:6" ht="19.5" customHeight="1" hidden="1">
      <c r="A31" s="332"/>
      <c r="B31" s="316">
        <f>F31+Sheet2!A21</f>
        <v>0</v>
      </c>
      <c r="C31" s="184" t="s">
        <v>194</v>
      </c>
      <c r="D31" s="185"/>
      <c r="E31" s="186" t="s">
        <v>195</v>
      </c>
      <c r="F31" s="322">
        <v>0</v>
      </c>
    </row>
    <row r="32" spans="1:6" ht="19.5" customHeight="1" hidden="1">
      <c r="A32" s="332"/>
      <c r="B32" s="316">
        <f>F32+Sheet2!A22</f>
        <v>90000</v>
      </c>
      <c r="C32" s="184" t="s">
        <v>356</v>
      </c>
      <c r="D32" s="185"/>
      <c r="E32" s="186"/>
      <c r="F32" s="322">
        <f>มาตรฐาน!D141</f>
        <v>0</v>
      </c>
    </row>
    <row r="33" spans="1:6" ht="19.5" customHeight="1" hidden="1">
      <c r="A33" s="332"/>
      <c r="B33" s="316">
        <f>F33+Sheet2!A23</f>
        <v>0</v>
      </c>
      <c r="C33" s="184" t="s">
        <v>375</v>
      </c>
      <c r="D33" s="185"/>
      <c r="E33" s="186"/>
      <c r="F33" s="322">
        <f>มาตรฐาน!D149</f>
        <v>0</v>
      </c>
    </row>
    <row r="34" spans="1:6" ht="19.5" customHeight="1" hidden="1">
      <c r="A34" s="332"/>
      <c r="B34" s="316">
        <f>F34+Sheet2!A24</f>
        <v>0</v>
      </c>
      <c r="C34" s="184" t="s">
        <v>378</v>
      </c>
      <c r="D34" s="185"/>
      <c r="E34" s="186"/>
      <c r="F34" s="322">
        <f>มาตรฐาน!D142</f>
        <v>0</v>
      </c>
    </row>
    <row r="35" spans="1:6" ht="19.5" customHeight="1" hidden="1">
      <c r="A35" s="332"/>
      <c r="B35" s="316">
        <f>F35+Sheet2!A25</f>
        <v>0</v>
      </c>
      <c r="C35" s="191" t="s">
        <v>350</v>
      </c>
      <c r="D35" s="185"/>
      <c r="E35" s="186"/>
      <c r="F35" s="322">
        <f>มาตรฐาน!D147</f>
        <v>0</v>
      </c>
    </row>
    <row r="36" spans="1:6" ht="19.5" customHeight="1" hidden="1">
      <c r="A36" s="332"/>
      <c r="B36" s="316">
        <f>F36+Sheet2!A26</f>
        <v>0</v>
      </c>
      <c r="C36" s="229" t="s">
        <v>362</v>
      </c>
      <c r="D36" s="187"/>
      <c r="E36" s="177"/>
      <c r="F36" s="351">
        <f>มาตรฐาน!D148</f>
        <v>0</v>
      </c>
    </row>
    <row r="37" spans="1:6" ht="19.5" customHeight="1" hidden="1">
      <c r="A37" s="332"/>
      <c r="B37" s="316">
        <f>F37+Sheet2!A27</f>
        <v>0</v>
      </c>
      <c r="C37" s="191" t="s">
        <v>154</v>
      </c>
      <c r="D37" s="187"/>
      <c r="E37" s="177"/>
      <c r="F37" s="351">
        <v>0</v>
      </c>
    </row>
    <row r="38" spans="1:6" ht="19.5" customHeight="1" hidden="1">
      <c r="A38" s="332"/>
      <c r="B38" s="316">
        <f>F38+Sheet2!A28</f>
        <v>8640</v>
      </c>
      <c r="C38" s="191" t="s">
        <v>232</v>
      </c>
      <c r="D38" s="187"/>
      <c r="E38" s="177"/>
      <c r="F38" s="351">
        <v>0</v>
      </c>
    </row>
    <row r="39" spans="1:6" ht="19.5" customHeight="1" hidden="1">
      <c r="A39" s="332"/>
      <c r="B39" s="316">
        <f>F39+Sheet2!A29</f>
        <v>75000</v>
      </c>
      <c r="C39" s="191" t="s">
        <v>183</v>
      </c>
      <c r="D39" s="185"/>
      <c r="E39" s="186"/>
      <c r="F39" s="322">
        <v>0</v>
      </c>
    </row>
    <row r="40" spans="1:6" ht="19.5" customHeight="1" hidden="1">
      <c r="A40" s="332"/>
      <c r="B40" s="316">
        <f>F40+Sheet2!A30</f>
        <v>216000</v>
      </c>
      <c r="C40" s="191" t="s">
        <v>190</v>
      </c>
      <c r="D40" s="236"/>
      <c r="E40" s="186"/>
      <c r="F40" s="322">
        <v>0</v>
      </c>
    </row>
    <row r="41" spans="1:6" ht="19.5" customHeight="1" hidden="1">
      <c r="A41" s="332"/>
      <c r="B41" s="316">
        <f>F41+Sheet2!A31</f>
        <v>0</v>
      </c>
      <c r="C41" s="269" t="s">
        <v>331</v>
      </c>
      <c r="D41" s="236"/>
      <c r="E41" s="186"/>
      <c r="F41" s="322">
        <f>มาตรฐาน!D143</f>
        <v>0</v>
      </c>
    </row>
    <row r="42" spans="1:6" ht="19.5" customHeight="1" hidden="1">
      <c r="A42" s="332"/>
      <c r="B42" s="316">
        <f>F42+Sheet2!A32</f>
        <v>0</v>
      </c>
      <c r="C42" s="191" t="s">
        <v>315</v>
      </c>
      <c r="D42" s="236"/>
      <c r="E42" s="186"/>
      <c r="F42" s="322">
        <f>มาตรฐาน!D145</f>
        <v>0</v>
      </c>
    </row>
    <row r="43" spans="1:6" ht="19.5" customHeight="1" hidden="1">
      <c r="A43" s="332"/>
      <c r="B43" s="316">
        <f>F43+Sheet2!A33</f>
        <v>0</v>
      </c>
      <c r="C43" s="269" t="s">
        <v>387</v>
      </c>
      <c r="D43" s="270"/>
      <c r="E43" s="192"/>
      <c r="F43" s="353">
        <f>มาตรฐาน!D146</f>
        <v>0</v>
      </c>
    </row>
    <row r="44" spans="1:6" ht="19.5" customHeight="1" hidden="1">
      <c r="A44" s="332"/>
      <c r="B44" s="388">
        <f>F44+Sheet2!A34</f>
        <v>18454169.76</v>
      </c>
      <c r="C44" s="188"/>
      <c r="D44" s="193"/>
      <c r="E44" s="195"/>
      <c r="F44" s="319">
        <f>SUM(F19:F43)</f>
        <v>232287.32</v>
      </c>
    </row>
    <row r="45" spans="1:6" ht="19.5" customHeight="1" hidden="1" thickBot="1">
      <c r="A45" s="333"/>
      <c r="B45" s="388">
        <f>F45+Sheet2!A35</f>
        <v>45856716.07000001</v>
      </c>
      <c r="C45" s="441" t="s">
        <v>184</v>
      </c>
      <c r="D45" s="442"/>
      <c r="E45" s="249"/>
      <c r="F45" s="344">
        <f>F18+F44</f>
        <v>1410130.09</v>
      </c>
    </row>
    <row r="46" spans="1:6" ht="19.5" customHeight="1" hidden="1" thickTop="1">
      <c r="A46" s="334"/>
      <c r="B46" s="320"/>
      <c r="C46" s="266"/>
      <c r="D46" s="267"/>
      <c r="E46" s="174"/>
      <c r="F46" s="320"/>
    </row>
    <row r="47" spans="1:6" ht="19.5" customHeight="1" thickTop="1">
      <c r="A47" s="335"/>
      <c r="B47" s="319"/>
      <c r="C47" s="175"/>
      <c r="D47" s="176"/>
      <c r="E47" s="177"/>
      <c r="F47" s="319"/>
    </row>
    <row r="48" spans="1:6" ht="19.5" customHeight="1">
      <c r="A48" s="335"/>
      <c r="B48" s="319"/>
      <c r="C48" s="445" t="s">
        <v>185</v>
      </c>
      <c r="D48" s="446"/>
      <c r="E48" s="177"/>
      <c r="F48" s="319"/>
    </row>
    <row r="49" spans="1:6" ht="21.75" customHeight="1">
      <c r="A49" s="336"/>
      <c r="B49" s="321"/>
      <c r="C49" s="445"/>
      <c r="D49" s="446"/>
      <c r="E49" s="177"/>
      <c r="F49" s="321"/>
    </row>
    <row r="50" spans="1:6" ht="21.75" customHeight="1">
      <c r="A50" s="337">
        <v>1235000</v>
      </c>
      <c r="B50" s="347">
        <f>F50+Sheet2!A40</f>
        <v>194655</v>
      </c>
      <c r="C50" s="197" t="s">
        <v>376</v>
      </c>
      <c r="D50" s="198"/>
      <c r="E50" s="183" t="s">
        <v>186</v>
      </c>
      <c r="F50" s="347">
        <f>มาตรฐาน!C42</f>
        <v>6753</v>
      </c>
    </row>
    <row r="51" spans="1:6" ht="21.75" customHeight="1">
      <c r="A51" s="338">
        <v>5054200</v>
      </c>
      <c r="B51" s="347">
        <f>F51+Sheet2!A41</f>
        <v>2166405</v>
      </c>
      <c r="C51" s="200" t="s">
        <v>183</v>
      </c>
      <c r="D51" s="201"/>
      <c r="E51" s="186" t="s">
        <v>187</v>
      </c>
      <c r="F51" s="347">
        <f>มาตรฐาน!C43</f>
        <v>232900</v>
      </c>
    </row>
    <row r="52" spans="1:6" ht="21.75" customHeight="1">
      <c r="A52" s="338">
        <v>186420</v>
      </c>
      <c r="B52" s="347">
        <f>F52+Sheet2!A42</f>
        <v>85845</v>
      </c>
      <c r="C52" s="200" t="s">
        <v>188</v>
      </c>
      <c r="D52" s="201"/>
      <c r="E52" s="186" t="s">
        <v>189</v>
      </c>
      <c r="F52" s="347">
        <f>มาตรฐาน!C44</f>
        <v>12285</v>
      </c>
    </row>
    <row r="53" spans="1:6" ht="21.75" customHeight="1">
      <c r="A53" s="338">
        <v>1807180</v>
      </c>
      <c r="B53" s="347">
        <f>F53+Sheet2!A43</f>
        <v>1097143</v>
      </c>
      <c r="C53" s="345" t="s">
        <v>190</v>
      </c>
      <c r="D53" s="202"/>
      <c r="E53" s="186" t="s">
        <v>191</v>
      </c>
      <c r="F53" s="347">
        <f>มาตรฐาน!C45</f>
        <v>124949</v>
      </c>
    </row>
    <row r="54" spans="1:6" ht="21.75" customHeight="1">
      <c r="A54" s="338">
        <v>3646400</v>
      </c>
      <c r="B54" s="347">
        <f>F54+Sheet2!A44</f>
        <v>1758505</v>
      </c>
      <c r="C54" s="345" t="s">
        <v>192</v>
      </c>
      <c r="D54" s="246"/>
      <c r="E54" s="186" t="s">
        <v>193</v>
      </c>
      <c r="F54" s="347">
        <f>มาตรฐาน!C46</f>
        <v>248615</v>
      </c>
    </row>
    <row r="55" spans="1:6" ht="21.75" customHeight="1">
      <c r="A55" s="338">
        <v>5691578</v>
      </c>
      <c r="B55" s="347">
        <f>F55+Sheet2!A45</f>
        <v>1857666.61</v>
      </c>
      <c r="C55" s="200" t="s">
        <v>377</v>
      </c>
      <c r="D55" s="390"/>
      <c r="E55" s="186" t="s">
        <v>195</v>
      </c>
      <c r="F55" s="347">
        <f>มาตรฐาน!C47</f>
        <v>625198</v>
      </c>
    </row>
    <row r="56" spans="1:6" ht="21.75" customHeight="1">
      <c r="A56" s="338">
        <v>3361500</v>
      </c>
      <c r="B56" s="347">
        <f>F56+Sheet2!A46</f>
        <v>1431702.33</v>
      </c>
      <c r="C56" s="200" t="s">
        <v>196</v>
      </c>
      <c r="D56" s="201"/>
      <c r="E56" s="186" t="s">
        <v>197</v>
      </c>
      <c r="F56" s="347">
        <f>มาตรฐาน!C48</f>
        <v>20652</v>
      </c>
    </row>
    <row r="57" spans="1:6" ht="21.75" customHeight="1">
      <c r="A57" s="338">
        <v>422800</v>
      </c>
      <c r="B57" s="347">
        <f>F57+Sheet2!A47</f>
        <v>88696.18000000001</v>
      </c>
      <c r="C57" s="200" t="s">
        <v>198</v>
      </c>
      <c r="D57" s="201"/>
      <c r="E57" s="186" t="s">
        <v>199</v>
      </c>
      <c r="F57" s="347">
        <f>มาตรฐาน!C49</f>
        <v>13607.74</v>
      </c>
    </row>
    <row r="58" spans="1:6" ht="21.75" customHeight="1">
      <c r="A58" s="338">
        <v>6324222</v>
      </c>
      <c r="B58" s="347">
        <f>F58+Sheet2!A48</f>
        <v>4217833.6</v>
      </c>
      <c r="C58" s="449" t="s">
        <v>200</v>
      </c>
      <c r="D58" s="450"/>
      <c r="E58" s="186" t="s">
        <v>201</v>
      </c>
      <c r="F58" s="347">
        <f>มาตรฐาน!C50</f>
        <v>0</v>
      </c>
    </row>
    <row r="59" spans="1:6" ht="21.75" customHeight="1">
      <c r="A59" s="338">
        <v>420100</v>
      </c>
      <c r="B59" s="347">
        <f>F59+Sheet2!A49</f>
        <v>156480</v>
      </c>
      <c r="C59" s="451" t="s">
        <v>202</v>
      </c>
      <c r="D59" s="452"/>
      <c r="E59" s="186" t="s">
        <v>203</v>
      </c>
      <c r="F59" s="347">
        <f>มาตรฐาน!C51</f>
        <v>7800</v>
      </c>
    </row>
    <row r="60" spans="1:6" ht="21.75" customHeight="1">
      <c r="A60" s="338">
        <v>4750600</v>
      </c>
      <c r="B60" s="347">
        <f>F60+Sheet2!A50</f>
        <v>0</v>
      </c>
      <c r="C60" s="346" t="s">
        <v>204</v>
      </c>
      <c r="D60" s="247"/>
      <c r="E60" s="186" t="s">
        <v>205</v>
      </c>
      <c r="F60" s="347">
        <f>มาตรฐาน!C52</f>
        <v>0</v>
      </c>
    </row>
    <row r="61" spans="1:6" ht="18" customHeight="1">
      <c r="A61" s="339">
        <v>0</v>
      </c>
      <c r="B61" s="351">
        <f>F61+Sheet2!A51</f>
        <v>0</v>
      </c>
      <c r="C61" s="451" t="s">
        <v>206</v>
      </c>
      <c r="D61" s="452"/>
      <c r="E61" s="228" t="s">
        <v>207</v>
      </c>
      <c r="F61" s="349">
        <v>0</v>
      </c>
    </row>
    <row r="62" spans="1:6" ht="21.75" customHeight="1" thickBot="1">
      <c r="A62" s="340">
        <f>SUM(A50:A61)</f>
        <v>32900000</v>
      </c>
      <c r="B62" s="389">
        <f>SUM(B50:B61)</f>
        <v>13054931.72</v>
      </c>
      <c r="C62" s="194"/>
      <c r="D62" s="176"/>
      <c r="E62" s="192"/>
      <c r="F62" s="350">
        <f>SUM(F50:F61)</f>
        <v>1292759.74</v>
      </c>
    </row>
    <row r="63" spans="1:6" ht="21.75" customHeight="1" hidden="1" thickTop="1">
      <c r="A63" s="341"/>
      <c r="B63" s="347">
        <f>F63+Sheet2!A53</f>
        <v>5761000</v>
      </c>
      <c r="C63" s="197" t="s">
        <v>179</v>
      </c>
      <c r="D63" s="197" t="s">
        <v>208</v>
      </c>
      <c r="E63" s="183" t="s">
        <v>180</v>
      </c>
      <c r="F63" s="347">
        <v>0</v>
      </c>
    </row>
    <row r="64" spans="1:6" ht="21.75" customHeight="1" hidden="1">
      <c r="A64" s="342"/>
      <c r="B64" s="347">
        <f>F64+Sheet2!A54</f>
        <v>365500</v>
      </c>
      <c r="C64" s="200" t="s">
        <v>177</v>
      </c>
      <c r="D64" s="200"/>
      <c r="E64" s="186" t="s">
        <v>44</v>
      </c>
      <c r="F64" s="322">
        <v>21100</v>
      </c>
    </row>
    <row r="65" spans="1:6" ht="21.75" customHeight="1" hidden="1">
      <c r="A65" s="342"/>
      <c r="B65" s="347">
        <f>F65+Sheet2!A55</f>
        <v>3108720</v>
      </c>
      <c r="C65" s="200" t="s">
        <v>181</v>
      </c>
      <c r="D65" s="203"/>
      <c r="E65" s="186"/>
      <c r="F65" s="322">
        <v>128400</v>
      </c>
    </row>
    <row r="66" spans="1:6" ht="21.75" customHeight="1" hidden="1">
      <c r="A66" s="342"/>
      <c r="B66" s="347">
        <f>F66+Sheet2!A56</f>
        <v>2066179.44</v>
      </c>
      <c r="C66" s="200" t="s">
        <v>209</v>
      </c>
      <c r="D66" s="203"/>
      <c r="E66" s="186"/>
      <c r="F66" s="323">
        <v>237246.78</v>
      </c>
    </row>
    <row r="67" spans="1:6" ht="21.75" customHeight="1" hidden="1">
      <c r="A67" s="343"/>
      <c r="B67" s="347">
        <f>F67+Sheet2!A57</f>
        <v>0</v>
      </c>
      <c r="C67" s="449" t="s">
        <v>178</v>
      </c>
      <c r="D67" s="450"/>
      <c r="E67" s="205"/>
      <c r="F67" s="323">
        <v>0</v>
      </c>
    </row>
    <row r="68" spans="1:6" ht="21.75" customHeight="1" hidden="1">
      <c r="A68" s="204"/>
      <c r="B68" s="347">
        <f>F68+Sheet2!A58</f>
        <v>3033400</v>
      </c>
      <c r="C68" s="449" t="s">
        <v>210</v>
      </c>
      <c r="D68" s="450"/>
      <c r="E68" s="205"/>
      <c r="F68" s="323">
        <v>437000</v>
      </c>
    </row>
    <row r="69" spans="1:6" ht="21.75" customHeight="1" hidden="1">
      <c r="A69" s="204"/>
      <c r="B69" s="347">
        <f>F69+Sheet2!A59</f>
        <v>7700</v>
      </c>
      <c r="C69" s="449" t="s">
        <v>392</v>
      </c>
      <c r="D69" s="450"/>
      <c r="E69" s="205"/>
      <c r="F69" s="323">
        <v>0</v>
      </c>
    </row>
    <row r="70" spans="1:6" ht="21.75" customHeight="1" hidden="1">
      <c r="A70" s="199"/>
      <c r="B70" s="347">
        <f>F70+Sheet2!A60</f>
        <v>5508060</v>
      </c>
      <c r="C70" s="449" t="s">
        <v>211</v>
      </c>
      <c r="D70" s="450"/>
      <c r="E70" s="186"/>
      <c r="F70" s="322">
        <v>144900</v>
      </c>
    </row>
    <row r="71" spans="1:6" ht="21.75" customHeight="1" hidden="1">
      <c r="A71" s="206"/>
      <c r="B71" s="347">
        <f>F71+Sheet2!A61</f>
        <v>2888700</v>
      </c>
      <c r="C71" s="455" t="s">
        <v>310</v>
      </c>
      <c r="D71" s="456"/>
      <c r="E71" s="177"/>
      <c r="F71" s="351">
        <v>714900</v>
      </c>
    </row>
    <row r="72" spans="1:6" ht="21.75" customHeight="1" hidden="1">
      <c r="A72" s="206"/>
      <c r="B72" s="351">
        <f>F72+Sheet2!A62</f>
        <v>0</v>
      </c>
      <c r="C72" s="226" t="s">
        <v>357</v>
      </c>
      <c r="D72" s="226"/>
      <c r="E72" s="177"/>
      <c r="F72" s="351"/>
    </row>
    <row r="73" spans="1:6" ht="21.75" customHeight="1" hidden="1">
      <c r="A73" s="207"/>
      <c r="B73" s="389">
        <f>F73+Sheet2!A63</f>
        <v>22739259.44</v>
      </c>
      <c r="C73" s="209"/>
      <c r="D73" s="209"/>
      <c r="E73" s="177"/>
      <c r="F73" s="324">
        <f>SUM(F63:F72)</f>
        <v>1683546.78</v>
      </c>
    </row>
    <row r="74" spans="1:6" ht="21.75" customHeight="1" hidden="1">
      <c r="A74" s="207"/>
      <c r="B74" s="389">
        <f>F74+Sheet2!A64</f>
        <v>35794191.160000004</v>
      </c>
      <c r="C74" s="453" t="s">
        <v>379</v>
      </c>
      <c r="D74" s="438"/>
      <c r="E74" s="194"/>
      <c r="F74" s="324">
        <f>F73+F62</f>
        <v>2976306.52</v>
      </c>
    </row>
    <row r="75" spans="1:6" ht="21.75" customHeight="1" hidden="1">
      <c r="A75" s="207"/>
      <c r="B75" s="325">
        <f>B18-B62</f>
        <v>14347614.589999998</v>
      </c>
      <c r="C75" s="453" t="s">
        <v>212</v>
      </c>
      <c r="D75" s="453"/>
      <c r="E75" s="177"/>
      <c r="F75" s="325"/>
    </row>
    <row r="76" spans="1:6" ht="18.75" customHeight="1" hidden="1">
      <c r="A76" s="207"/>
      <c r="B76" s="325"/>
      <c r="C76" s="453" t="s">
        <v>213</v>
      </c>
      <c r="D76" s="453"/>
      <c r="E76" s="177"/>
      <c r="F76" s="325"/>
    </row>
    <row r="77" spans="1:6" ht="21.75" customHeight="1" hidden="1">
      <c r="A77" s="208"/>
      <c r="B77" s="325"/>
      <c r="C77" s="453" t="s">
        <v>214</v>
      </c>
      <c r="D77" s="453"/>
      <c r="E77" s="177"/>
      <c r="F77" s="325"/>
    </row>
    <row r="78" spans="1:6" ht="21.75" customHeight="1" hidden="1" thickBot="1">
      <c r="A78" s="208"/>
      <c r="B78" s="352">
        <f>B9+B45-B74</f>
        <v>43915663.46</v>
      </c>
      <c r="C78" s="454" t="s">
        <v>215</v>
      </c>
      <c r="D78" s="454"/>
      <c r="E78" s="177"/>
      <c r="F78" s="352">
        <f>F9+F45-F74</f>
        <v>43915663.46</v>
      </c>
    </row>
    <row r="79" spans="1:6" ht="21.75" customHeight="1" hidden="1" thickTop="1">
      <c r="A79" s="193"/>
      <c r="B79" s="211"/>
      <c r="C79" s="210"/>
      <c r="D79" s="210"/>
      <c r="E79" s="196"/>
      <c r="F79" s="212"/>
    </row>
    <row r="80" spans="1:6" ht="21.75" customHeight="1" hidden="1">
      <c r="A80" s="209" t="s">
        <v>216</v>
      </c>
      <c r="B80" s="214"/>
      <c r="C80" s="215"/>
      <c r="D80" s="215"/>
      <c r="E80" s="216"/>
      <c r="F80" s="217"/>
    </row>
    <row r="81" spans="1:6" ht="21.75" customHeight="1" hidden="1">
      <c r="A81" s="209" t="s">
        <v>414</v>
      </c>
      <c r="B81" s="213"/>
      <c r="C81" s="213"/>
      <c r="D81" s="213"/>
      <c r="E81" s="213"/>
      <c r="F81" s="213"/>
    </row>
    <row r="82" spans="1:6" ht="21.75" customHeight="1" hidden="1">
      <c r="A82" s="209" t="s">
        <v>415</v>
      </c>
      <c r="B82" s="248"/>
      <c r="C82" s="248"/>
      <c r="D82" s="248"/>
      <c r="E82" s="248"/>
      <c r="F82" s="248"/>
    </row>
    <row r="83" spans="1:4" ht="22.5" customHeight="1" hidden="1">
      <c r="A83" s="170" t="s">
        <v>398</v>
      </c>
      <c r="D83" s="391"/>
    </row>
    <row r="84" ht="22.5" customHeight="1" hidden="1"/>
    <row r="85" ht="22.5" customHeight="1" hidden="1"/>
    <row r="86" ht="22.5" customHeight="1" hidden="1"/>
    <row r="87" ht="14.25" hidden="1"/>
    <row r="88" ht="14.25" hidden="1"/>
    <row r="89" ht="14.25" hidden="1"/>
    <row r="90" ht="14.25" hidden="1"/>
    <row r="91" ht="15" thickTop="1"/>
    <row r="98" ht="39.75" customHeight="1">
      <c r="D98" s="218"/>
    </row>
    <row r="99" ht="51" customHeight="1">
      <c r="D99" s="218"/>
    </row>
  </sheetData>
  <sheetProtection/>
  <mergeCells count="24">
    <mergeCell ref="C77:D77"/>
    <mergeCell ref="C78:D78"/>
    <mergeCell ref="C70:D70"/>
    <mergeCell ref="C71:D71"/>
    <mergeCell ref="C74:D74"/>
    <mergeCell ref="C75:D75"/>
    <mergeCell ref="C59:D59"/>
    <mergeCell ref="C61:D61"/>
    <mergeCell ref="C67:D67"/>
    <mergeCell ref="C68:D68"/>
    <mergeCell ref="C69:D69"/>
    <mergeCell ref="C76:D76"/>
    <mergeCell ref="C21:D21"/>
    <mergeCell ref="C45:D45"/>
    <mergeCell ref="C8:D8"/>
    <mergeCell ref="C48:D49"/>
    <mergeCell ref="C10:D10"/>
    <mergeCell ref="C58:D58"/>
    <mergeCell ref="A1:F1"/>
    <mergeCell ref="A2:F2"/>
    <mergeCell ref="A4:F4"/>
    <mergeCell ref="A6:B6"/>
    <mergeCell ref="C6:D6"/>
    <mergeCell ref="C7:D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8"/>
  <sheetViews>
    <sheetView view="pageBreakPreview" zoomScaleSheetLayoutView="100" zoomScalePageLayoutView="0" workbookViewId="0" topLeftCell="A10">
      <selection activeCell="D12" sqref="D12"/>
    </sheetView>
  </sheetViews>
  <sheetFormatPr defaultColWidth="9.140625" defaultRowHeight="12.75"/>
  <cols>
    <col min="1" max="1" width="49.57421875" style="0" customWidth="1"/>
    <col min="2" max="2" width="9.8515625" style="151" customWidth="1"/>
    <col min="3" max="3" width="17.8515625" style="294" customWidth="1"/>
    <col min="4" max="4" width="17.140625" style="295" customWidth="1"/>
  </cols>
  <sheetData>
    <row r="1" spans="1:4" ht="23.25">
      <c r="A1" s="458" t="s">
        <v>217</v>
      </c>
      <c r="B1" s="458"/>
      <c r="C1" s="458"/>
      <c r="D1" s="458"/>
    </row>
    <row r="2" spans="1:4" ht="23.25">
      <c r="A2" s="458" t="s">
        <v>218</v>
      </c>
      <c r="B2" s="458"/>
      <c r="C2" s="458"/>
      <c r="D2" s="458"/>
    </row>
    <row r="3" spans="1:4" ht="23.25">
      <c r="A3" s="459" t="s">
        <v>417</v>
      </c>
      <c r="B3" s="459"/>
      <c r="C3" s="459"/>
      <c r="D3" s="459"/>
    </row>
    <row r="4" spans="1:4" ht="12.75">
      <c r="A4" s="460" t="s">
        <v>2</v>
      </c>
      <c r="B4" s="462" t="s">
        <v>3</v>
      </c>
      <c r="C4" s="464" t="s">
        <v>4</v>
      </c>
      <c r="D4" s="464" t="s">
        <v>5</v>
      </c>
    </row>
    <row r="5" spans="1:4" ht="12.75">
      <c r="A5" s="461"/>
      <c r="B5" s="463"/>
      <c r="C5" s="465"/>
      <c r="D5" s="465"/>
    </row>
    <row r="6" spans="1:6" ht="23.25">
      <c r="A6" s="139" t="s">
        <v>219</v>
      </c>
      <c r="B6" s="140" t="s">
        <v>220</v>
      </c>
      <c r="C6" s="286">
        <v>0</v>
      </c>
      <c r="D6" s="298"/>
      <c r="E6" s="157"/>
      <c r="F6" s="157"/>
    </row>
    <row r="7" spans="1:6" ht="22.5">
      <c r="A7" s="141" t="s">
        <v>221</v>
      </c>
      <c r="B7" s="142" t="s">
        <v>222</v>
      </c>
      <c r="C7" s="287">
        <v>24609257.06</v>
      </c>
      <c r="D7" s="299"/>
      <c r="E7" s="157"/>
      <c r="F7" s="157"/>
    </row>
    <row r="8" spans="1:6" ht="22.5">
      <c r="A8" s="141" t="s">
        <v>294</v>
      </c>
      <c r="B8" s="142" t="s">
        <v>222</v>
      </c>
      <c r="C8" s="287">
        <v>441840.25</v>
      </c>
      <c r="D8" s="299"/>
      <c r="E8" s="157"/>
      <c r="F8" s="157"/>
    </row>
    <row r="9" spans="1:6" ht="22.5">
      <c r="A9" s="141" t="s">
        <v>223</v>
      </c>
      <c r="B9" s="142" t="s">
        <v>224</v>
      </c>
      <c r="C9" s="287">
        <v>2296003.41</v>
      </c>
      <c r="D9" s="299"/>
      <c r="E9" s="157"/>
      <c r="F9" s="157"/>
    </row>
    <row r="10" spans="1:6" ht="22.5">
      <c r="A10" s="141" t="s">
        <v>225</v>
      </c>
      <c r="B10" s="142" t="s">
        <v>226</v>
      </c>
      <c r="C10" s="288">
        <v>0</v>
      </c>
      <c r="D10" s="299"/>
      <c r="E10" s="157"/>
      <c r="F10" s="157"/>
    </row>
    <row r="11" spans="1:6" ht="22.5">
      <c r="A11" s="141" t="s">
        <v>227</v>
      </c>
      <c r="B11" s="142" t="s">
        <v>228</v>
      </c>
      <c r="C11" s="288">
        <v>6613294.74</v>
      </c>
      <c r="D11" s="299"/>
      <c r="E11" s="157"/>
      <c r="F11" s="157"/>
    </row>
    <row r="12" spans="1:6" ht="22.5">
      <c r="A12" s="141" t="s">
        <v>229</v>
      </c>
      <c r="B12" s="142" t="s">
        <v>226</v>
      </c>
      <c r="C12" s="288">
        <v>0</v>
      </c>
      <c r="D12" s="299"/>
      <c r="E12" s="157"/>
      <c r="F12" s="157"/>
    </row>
    <row r="13" spans="1:6" ht="22.5">
      <c r="A13" s="141" t="s">
        <v>230</v>
      </c>
      <c r="B13" s="142" t="s">
        <v>224</v>
      </c>
      <c r="C13" s="287">
        <v>9955268</v>
      </c>
      <c r="D13" s="299"/>
      <c r="E13" s="157"/>
      <c r="F13" s="157"/>
    </row>
    <row r="14" spans="1:6" ht="22.5">
      <c r="A14" s="141" t="s">
        <v>231</v>
      </c>
      <c r="B14" s="142" t="s">
        <v>182</v>
      </c>
      <c r="C14" s="288">
        <v>128400</v>
      </c>
      <c r="D14" s="299"/>
      <c r="E14" s="157"/>
      <c r="F14" s="157"/>
    </row>
    <row r="15" spans="1:6" ht="22.5">
      <c r="A15" s="141" t="s">
        <v>177</v>
      </c>
      <c r="B15" s="143" t="s">
        <v>44</v>
      </c>
      <c r="C15" s="287">
        <v>226600</v>
      </c>
      <c r="D15" s="299"/>
      <c r="E15" s="157"/>
      <c r="F15" s="157"/>
    </row>
    <row r="16" spans="1:6" ht="22.5">
      <c r="A16" s="141" t="s">
        <v>310</v>
      </c>
      <c r="B16" s="143"/>
      <c r="C16" s="287">
        <v>1394000</v>
      </c>
      <c r="D16" s="299"/>
      <c r="E16" s="157"/>
      <c r="F16" s="157"/>
    </row>
    <row r="17" spans="1:6" ht="22.5">
      <c r="A17" s="141" t="s">
        <v>232</v>
      </c>
      <c r="B17" s="142" t="s">
        <v>186</v>
      </c>
      <c r="C17" s="287">
        <v>186015</v>
      </c>
      <c r="D17" s="299"/>
      <c r="E17" s="157"/>
      <c r="F17" s="157"/>
    </row>
    <row r="18" spans="1:6" ht="22.5">
      <c r="A18" s="144" t="s">
        <v>183</v>
      </c>
      <c r="B18" s="145">
        <v>100</v>
      </c>
      <c r="C18" s="287">
        <v>2091405</v>
      </c>
      <c r="D18" s="299"/>
      <c r="E18" s="157"/>
      <c r="F18" s="157"/>
    </row>
    <row r="19" spans="1:6" ht="22.5">
      <c r="A19" s="144" t="s">
        <v>188</v>
      </c>
      <c r="B19" s="145">
        <v>120</v>
      </c>
      <c r="C19" s="287">
        <v>85845</v>
      </c>
      <c r="D19" s="299"/>
      <c r="E19" s="157"/>
      <c r="F19" s="157"/>
    </row>
    <row r="20" spans="1:6" ht="22.5">
      <c r="A20" s="146" t="s">
        <v>190</v>
      </c>
      <c r="B20" s="147">
        <v>130</v>
      </c>
      <c r="C20" s="287">
        <v>874643</v>
      </c>
      <c r="D20" s="299"/>
      <c r="E20" s="157"/>
      <c r="F20" s="157"/>
    </row>
    <row r="21" spans="1:6" s="107" customFormat="1" ht="23.25">
      <c r="A21" s="146" t="s">
        <v>192</v>
      </c>
      <c r="B21" s="147">
        <v>200</v>
      </c>
      <c r="C21" s="288">
        <v>1758505</v>
      </c>
      <c r="D21" s="300"/>
      <c r="E21" s="162"/>
      <c r="F21" s="162"/>
    </row>
    <row r="22" spans="1:6" s="107" customFormat="1" ht="23.25">
      <c r="A22" s="144" t="s">
        <v>194</v>
      </c>
      <c r="B22" s="145">
        <v>250</v>
      </c>
      <c r="C22" s="287">
        <v>1864166.61</v>
      </c>
      <c r="D22" s="300"/>
      <c r="E22" s="162"/>
      <c r="F22" s="162"/>
    </row>
    <row r="23" spans="1:6" ht="22.5">
      <c r="A23" s="144" t="s">
        <v>196</v>
      </c>
      <c r="B23" s="145">
        <v>270</v>
      </c>
      <c r="C23" s="287">
        <v>1431702.33</v>
      </c>
      <c r="D23" s="299"/>
      <c r="E23" s="157"/>
      <c r="F23" s="157"/>
    </row>
    <row r="24" spans="1:6" ht="22.5">
      <c r="A24" s="144" t="s">
        <v>198</v>
      </c>
      <c r="B24" s="145">
        <v>300</v>
      </c>
      <c r="C24" s="288">
        <v>88696.18</v>
      </c>
      <c r="D24" s="299"/>
      <c r="E24" s="157"/>
      <c r="F24" s="157"/>
    </row>
    <row r="25" spans="1:6" ht="22.5">
      <c r="A25" s="146" t="s">
        <v>200</v>
      </c>
      <c r="B25" s="145">
        <v>400</v>
      </c>
      <c r="C25" s="288">
        <v>4217833.6</v>
      </c>
      <c r="D25" s="299"/>
      <c r="E25" s="157"/>
      <c r="F25" s="157"/>
    </row>
    <row r="26" spans="1:6" ht="23.25">
      <c r="A26" s="146" t="s">
        <v>202</v>
      </c>
      <c r="B26" s="148">
        <v>450</v>
      </c>
      <c r="C26" s="288">
        <v>156480</v>
      </c>
      <c r="D26" s="301"/>
      <c r="E26" s="157"/>
      <c r="F26" s="157"/>
    </row>
    <row r="27" spans="1:6" ht="23.25">
      <c r="A27" s="149" t="s">
        <v>204</v>
      </c>
      <c r="B27" s="148">
        <v>500</v>
      </c>
      <c r="C27" s="287">
        <v>0</v>
      </c>
      <c r="D27" s="299"/>
      <c r="E27" s="157"/>
      <c r="F27" s="157"/>
    </row>
    <row r="28" spans="1:6" ht="22.5">
      <c r="A28" s="146" t="s">
        <v>206</v>
      </c>
      <c r="B28" s="145">
        <v>550</v>
      </c>
      <c r="C28" s="287">
        <v>0</v>
      </c>
      <c r="D28" s="299"/>
      <c r="E28" s="157"/>
      <c r="F28" s="157"/>
    </row>
    <row r="29" spans="1:6" ht="22.5" hidden="1">
      <c r="A29" s="141" t="s">
        <v>149</v>
      </c>
      <c r="B29" s="142"/>
      <c r="C29" s="288">
        <v>0</v>
      </c>
      <c r="D29" s="299"/>
      <c r="E29" s="157"/>
      <c r="F29" s="157"/>
    </row>
    <row r="30" spans="1:6" ht="22.5" hidden="1">
      <c r="A30" s="141" t="s">
        <v>233</v>
      </c>
      <c r="B30" s="142"/>
      <c r="C30" s="288">
        <v>0</v>
      </c>
      <c r="D30" s="299"/>
      <c r="E30" s="157"/>
      <c r="F30" s="157"/>
    </row>
    <row r="31" spans="1:6" ht="22.5" hidden="1">
      <c r="A31" s="141" t="s">
        <v>234</v>
      </c>
      <c r="B31" s="142"/>
      <c r="C31" s="288">
        <v>0</v>
      </c>
      <c r="D31" s="299"/>
      <c r="E31" s="157"/>
      <c r="F31" s="157"/>
    </row>
    <row r="32" spans="1:6" ht="22.5" hidden="1">
      <c r="A32" s="141" t="s">
        <v>152</v>
      </c>
      <c r="B32" s="142"/>
      <c r="C32" s="288">
        <v>0</v>
      </c>
      <c r="D32" s="299"/>
      <c r="E32" s="157"/>
      <c r="F32" s="157"/>
    </row>
    <row r="33" spans="1:6" ht="22.5" hidden="1">
      <c r="A33" s="141" t="s">
        <v>235</v>
      </c>
      <c r="B33" s="142"/>
      <c r="C33" s="288">
        <v>0</v>
      </c>
      <c r="D33" s="299"/>
      <c r="E33" s="157"/>
      <c r="F33" s="157"/>
    </row>
    <row r="34" spans="1:6" ht="22.5" hidden="1">
      <c r="A34" s="141" t="s">
        <v>236</v>
      </c>
      <c r="B34" s="142"/>
      <c r="C34" s="288">
        <v>0</v>
      </c>
      <c r="D34" s="299"/>
      <c r="E34" s="157"/>
      <c r="F34" s="157"/>
    </row>
    <row r="35" spans="1:6" ht="22.5" hidden="1">
      <c r="A35" s="141" t="s">
        <v>319</v>
      </c>
      <c r="B35" s="142"/>
      <c r="C35" s="288">
        <v>0</v>
      </c>
      <c r="D35" s="299"/>
      <c r="E35" s="157"/>
      <c r="F35" s="157"/>
    </row>
    <row r="36" spans="1:6" ht="22.5" hidden="1">
      <c r="A36" s="141" t="s">
        <v>318</v>
      </c>
      <c r="B36" s="142"/>
      <c r="C36" s="288">
        <v>0</v>
      </c>
      <c r="D36" s="299"/>
      <c r="E36" s="157"/>
      <c r="F36" s="157"/>
    </row>
    <row r="37" spans="1:6" ht="22.5" hidden="1">
      <c r="A37" s="141" t="s">
        <v>320</v>
      </c>
      <c r="B37" s="142"/>
      <c r="C37" s="288">
        <v>0</v>
      </c>
      <c r="D37" s="299"/>
      <c r="E37" s="157"/>
      <c r="F37" s="157"/>
    </row>
    <row r="38" spans="1:6" ht="22.5" hidden="1">
      <c r="A38" s="141" t="s">
        <v>352</v>
      </c>
      <c r="B38" s="142"/>
      <c r="C38" s="288">
        <v>0</v>
      </c>
      <c r="D38" s="299"/>
      <c r="E38" s="157"/>
      <c r="F38" s="157"/>
    </row>
    <row r="39" spans="1:6" ht="22.5" hidden="1">
      <c r="A39" s="141" t="s">
        <v>353</v>
      </c>
      <c r="B39" s="142"/>
      <c r="C39" s="288">
        <v>0</v>
      </c>
      <c r="D39" s="299"/>
      <c r="E39" s="157"/>
      <c r="F39" s="157"/>
    </row>
    <row r="40" spans="1:6" ht="22.5" hidden="1">
      <c r="A40" s="141" t="s">
        <v>331</v>
      </c>
      <c r="B40" s="142"/>
      <c r="C40" s="288">
        <v>0</v>
      </c>
      <c r="D40" s="299"/>
      <c r="E40" s="157"/>
      <c r="F40" s="157"/>
    </row>
    <row r="41" spans="1:6" ht="22.5" hidden="1">
      <c r="A41" s="141" t="s">
        <v>362</v>
      </c>
      <c r="B41" s="142"/>
      <c r="C41" s="288">
        <v>0</v>
      </c>
      <c r="D41" s="299"/>
      <c r="E41" s="157"/>
      <c r="F41" s="157"/>
    </row>
    <row r="42" spans="1:6" ht="22.5" hidden="1">
      <c r="A42" s="141" t="s">
        <v>370</v>
      </c>
      <c r="B42" s="142"/>
      <c r="C42" s="288">
        <v>0</v>
      </c>
      <c r="D42" s="299"/>
      <c r="E42" s="157"/>
      <c r="F42" s="157"/>
    </row>
    <row r="43" spans="1:6" ht="22.5">
      <c r="A43" s="141" t="s">
        <v>237</v>
      </c>
      <c r="B43" s="142" t="s">
        <v>176</v>
      </c>
      <c r="C43" s="287"/>
      <c r="D43" s="302">
        <v>1149566.91</v>
      </c>
      <c r="E43" s="157"/>
      <c r="F43" s="157"/>
    </row>
    <row r="44" spans="1:6" ht="22.5">
      <c r="A44" s="141" t="s">
        <v>238</v>
      </c>
      <c r="B44" s="142" t="s">
        <v>239</v>
      </c>
      <c r="C44" s="287"/>
      <c r="D44" s="302">
        <v>27402546.31</v>
      </c>
      <c r="E44" s="157"/>
      <c r="F44" s="157"/>
    </row>
    <row r="45" spans="1:6" ht="22.5">
      <c r="A45" s="141" t="s">
        <v>240</v>
      </c>
      <c r="B45" s="142" t="s">
        <v>180</v>
      </c>
      <c r="C45" s="289"/>
      <c r="D45" s="302">
        <v>8845757.34</v>
      </c>
      <c r="E45" s="157"/>
      <c r="F45" s="157"/>
    </row>
    <row r="46" spans="1:6" ht="22.5">
      <c r="A46" s="141" t="s">
        <v>241</v>
      </c>
      <c r="B46" s="142"/>
      <c r="C46" s="290"/>
      <c r="D46" s="302">
        <v>14239874.62</v>
      </c>
      <c r="E46" s="157"/>
      <c r="F46" s="157"/>
    </row>
    <row r="47" spans="1:6" ht="22.5">
      <c r="A47" s="141" t="s">
        <v>242</v>
      </c>
      <c r="B47" s="142" t="s">
        <v>243</v>
      </c>
      <c r="C47" s="290"/>
      <c r="D47" s="290">
        <v>0</v>
      </c>
      <c r="E47" s="157"/>
      <c r="F47" s="157"/>
    </row>
    <row r="48" spans="1:6" ht="22.5">
      <c r="A48" s="141" t="s">
        <v>244</v>
      </c>
      <c r="B48" s="142"/>
      <c r="C48" s="290"/>
      <c r="D48" s="290">
        <v>903940</v>
      </c>
      <c r="E48" s="157"/>
      <c r="F48" s="157"/>
    </row>
    <row r="49" spans="1:6" ht="22.5">
      <c r="A49" s="141" t="s">
        <v>393</v>
      </c>
      <c r="B49" s="142"/>
      <c r="C49" s="290"/>
      <c r="D49" s="290">
        <v>0</v>
      </c>
      <c r="E49" s="157"/>
      <c r="F49" s="157"/>
    </row>
    <row r="50" spans="1:6" ht="22.5">
      <c r="A50" s="141" t="s">
        <v>245</v>
      </c>
      <c r="B50" s="142"/>
      <c r="C50" s="290"/>
      <c r="D50" s="290">
        <v>1105</v>
      </c>
      <c r="E50" s="157"/>
      <c r="F50" s="157"/>
    </row>
    <row r="51" spans="1:6" ht="22.5">
      <c r="A51" s="141" t="s">
        <v>246</v>
      </c>
      <c r="B51" s="142"/>
      <c r="C51" s="289"/>
      <c r="D51" s="289">
        <v>5348700</v>
      </c>
      <c r="E51" s="157"/>
      <c r="F51" s="157"/>
    </row>
    <row r="52" spans="1:6" ht="24">
      <c r="A52" s="141" t="s">
        <v>247</v>
      </c>
      <c r="B52" s="142"/>
      <c r="C52" s="290"/>
      <c r="D52" s="291">
        <v>527500</v>
      </c>
      <c r="E52" s="157"/>
      <c r="F52" s="157"/>
    </row>
    <row r="53" spans="1:6" ht="24">
      <c r="A53" s="141" t="s">
        <v>248</v>
      </c>
      <c r="B53" s="150"/>
      <c r="C53" s="292"/>
      <c r="D53" s="293">
        <v>0</v>
      </c>
      <c r="E53" s="157"/>
      <c r="F53" s="157"/>
    </row>
    <row r="54" spans="1:6" ht="24">
      <c r="A54" s="141" t="s">
        <v>249</v>
      </c>
      <c r="B54" s="150"/>
      <c r="C54" s="292"/>
      <c r="D54" s="293">
        <v>0</v>
      </c>
      <c r="E54" s="157"/>
      <c r="F54" s="157"/>
    </row>
    <row r="55" spans="1:6" ht="24">
      <c r="A55" s="141" t="s">
        <v>250</v>
      </c>
      <c r="B55" s="150"/>
      <c r="C55" s="292"/>
      <c r="D55" s="293">
        <v>0</v>
      </c>
      <c r="E55" s="157"/>
      <c r="F55" s="157"/>
    </row>
    <row r="56" spans="1:6" ht="24">
      <c r="A56" s="141" t="s">
        <v>251</v>
      </c>
      <c r="B56" s="150"/>
      <c r="C56" s="292"/>
      <c r="D56" s="293">
        <v>0</v>
      </c>
      <c r="E56" s="157"/>
      <c r="F56" s="157"/>
    </row>
    <row r="57" spans="1:6" ht="24">
      <c r="A57" s="159" t="s">
        <v>321</v>
      </c>
      <c r="B57" s="142"/>
      <c r="C57" s="290"/>
      <c r="D57" s="291">
        <v>0</v>
      </c>
      <c r="E57" s="157"/>
      <c r="F57" s="157"/>
    </row>
    <row r="58" spans="1:6" ht="24">
      <c r="A58" s="165" t="s">
        <v>322</v>
      </c>
      <c r="B58" s="150"/>
      <c r="C58" s="292"/>
      <c r="D58" s="293">
        <v>0</v>
      </c>
      <c r="E58" s="157"/>
      <c r="F58" s="157"/>
    </row>
    <row r="59" spans="1:6" ht="24">
      <c r="A59" s="227" t="s">
        <v>334</v>
      </c>
      <c r="B59" s="150"/>
      <c r="C59" s="290"/>
      <c r="D59" s="293">
        <v>500</v>
      </c>
      <c r="E59" s="157"/>
      <c r="F59" s="157"/>
    </row>
    <row r="60" spans="1:6" ht="24">
      <c r="A60" s="141" t="s">
        <v>351</v>
      </c>
      <c r="B60" s="142"/>
      <c r="C60" s="290"/>
      <c r="D60" s="291">
        <v>465</v>
      </c>
      <c r="E60" s="157"/>
      <c r="F60" s="157"/>
    </row>
    <row r="61" spans="1:6" ht="24">
      <c r="A61" s="165" t="s">
        <v>363</v>
      </c>
      <c r="B61" s="150"/>
      <c r="C61" s="292"/>
      <c r="D61" s="293">
        <v>0</v>
      </c>
      <c r="E61" s="157"/>
      <c r="F61" s="157"/>
    </row>
    <row r="62" spans="1:6" ht="24">
      <c r="A62" s="237" t="s">
        <v>371</v>
      </c>
      <c r="B62" s="238"/>
      <c r="C62" s="296"/>
      <c r="D62" s="303">
        <v>0</v>
      </c>
      <c r="E62" s="157"/>
      <c r="F62" s="157"/>
    </row>
    <row r="63" spans="1:6" ht="24" thickBot="1">
      <c r="A63" s="164"/>
      <c r="B63" s="166"/>
      <c r="C63" s="297">
        <f>SUM(C6:C62)</f>
        <v>58419955.18</v>
      </c>
      <c r="D63" s="304">
        <f>SUM(D43:D62)</f>
        <v>58419955.18</v>
      </c>
      <c r="E63" s="163"/>
      <c r="F63" s="163"/>
    </row>
    <row r="64" spans="5:6" ht="24" thickTop="1">
      <c r="E64" s="157"/>
      <c r="F64" s="157"/>
    </row>
    <row r="65" spans="1:6" ht="23.25">
      <c r="A65" s="209" t="s">
        <v>216</v>
      </c>
      <c r="E65" s="157"/>
      <c r="F65" s="157"/>
    </row>
    <row r="66" spans="1:6" ht="21">
      <c r="A66" s="209" t="s">
        <v>414</v>
      </c>
      <c r="B66" s="213"/>
      <c r="C66" s="213"/>
      <c r="D66" s="213"/>
      <c r="E66" s="213"/>
      <c r="F66" s="213"/>
    </row>
    <row r="67" spans="1:6" ht="23.25">
      <c r="A67" s="209" t="s">
        <v>416</v>
      </c>
      <c r="B67" s="248"/>
      <c r="C67" s="248"/>
      <c r="D67" s="248"/>
      <c r="E67" s="248"/>
      <c r="F67" s="248"/>
    </row>
    <row r="68" spans="1:6" ht="18" customHeight="1">
      <c r="A68" s="170" t="s">
        <v>398</v>
      </c>
      <c r="B68" s="170"/>
      <c r="C68" s="457" t="s">
        <v>325</v>
      </c>
      <c r="D68" s="457"/>
      <c r="E68" s="170"/>
      <c r="F68" s="170"/>
    </row>
    <row r="69" spans="5:6" ht="23.25">
      <c r="E69" s="157"/>
      <c r="F69" s="157"/>
    </row>
    <row r="70" spans="5:6" ht="23.25">
      <c r="E70" s="157"/>
      <c r="F70" s="157"/>
    </row>
    <row r="71" spans="5:6" ht="23.25">
      <c r="E71" s="157"/>
      <c r="F71" s="157"/>
    </row>
    <row r="72" spans="5:6" ht="23.25">
      <c r="E72" s="157"/>
      <c r="F72" s="157"/>
    </row>
    <row r="73" spans="5:6" ht="23.25">
      <c r="E73" s="157"/>
      <c r="F73" s="157"/>
    </row>
    <row r="74" spans="5:6" ht="23.25">
      <c r="E74" s="157"/>
      <c r="F74" s="157"/>
    </row>
    <row r="75" spans="5:6" ht="23.25">
      <c r="E75" s="157"/>
      <c r="F75" s="157"/>
    </row>
    <row r="76" spans="5:6" ht="23.25">
      <c r="E76" s="157"/>
      <c r="F76" s="157"/>
    </row>
    <row r="77" spans="5:6" ht="23.25">
      <c r="E77" s="157"/>
      <c r="F77" s="157"/>
    </row>
    <row r="78" spans="5:6" ht="23.25">
      <c r="E78" s="157"/>
      <c r="F78" s="157"/>
    </row>
    <row r="79" spans="5:6" ht="23.25">
      <c r="E79" s="157"/>
      <c r="F79" s="157"/>
    </row>
    <row r="80" spans="5:6" ht="23.25">
      <c r="E80" s="157"/>
      <c r="F80" s="157"/>
    </row>
    <row r="81" spans="5:6" ht="23.25">
      <c r="E81" s="157"/>
      <c r="F81" s="157"/>
    </row>
    <row r="82" spans="5:6" ht="23.25">
      <c r="E82" s="157"/>
      <c r="F82" s="157"/>
    </row>
    <row r="83" spans="5:6" ht="23.25">
      <c r="E83" s="157"/>
      <c r="F83" s="157"/>
    </row>
    <row r="84" spans="5:6" ht="23.25">
      <c r="E84" s="157"/>
      <c r="F84" s="157"/>
    </row>
    <row r="85" spans="5:6" ht="23.25">
      <c r="E85" s="157"/>
      <c r="F85" s="157"/>
    </row>
    <row r="86" spans="5:6" ht="23.25">
      <c r="E86" s="157"/>
      <c r="F86" s="157"/>
    </row>
    <row r="87" spans="5:6" ht="23.25">
      <c r="E87" s="157"/>
      <c r="F87" s="157"/>
    </row>
    <row r="88" spans="5:6" ht="23.25">
      <c r="E88" s="157"/>
      <c r="F88" s="157"/>
    </row>
    <row r="89" spans="5:6" ht="23.25">
      <c r="E89" s="157"/>
      <c r="F89" s="157"/>
    </row>
    <row r="90" spans="5:6" ht="23.25">
      <c r="E90" s="157"/>
      <c r="F90" s="157"/>
    </row>
    <row r="91" spans="5:6" ht="23.25">
      <c r="E91" s="157"/>
      <c r="F91" s="157"/>
    </row>
    <row r="92" spans="5:6" ht="23.25">
      <c r="E92" s="157"/>
      <c r="F92" s="157"/>
    </row>
    <row r="93" spans="5:6" ht="23.25">
      <c r="E93" s="157"/>
      <c r="F93" s="157"/>
    </row>
    <row r="94" spans="5:6" ht="23.25">
      <c r="E94" s="157"/>
      <c r="F94" s="157"/>
    </row>
    <row r="95" spans="5:6" ht="23.25">
      <c r="E95" s="157"/>
      <c r="F95" s="157"/>
    </row>
    <row r="96" spans="5:6" ht="23.25">
      <c r="E96" s="157"/>
      <c r="F96" s="157"/>
    </row>
    <row r="97" spans="5:6" ht="23.25">
      <c r="E97" s="157"/>
      <c r="F97" s="157"/>
    </row>
    <row r="98" spans="5:6" ht="23.25">
      <c r="E98" s="157"/>
      <c r="F98" s="157"/>
    </row>
  </sheetData>
  <sheetProtection/>
  <mergeCells count="8">
    <mergeCell ref="C68:D68"/>
    <mergeCell ref="A1:D1"/>
    <mergeCell ref="A2:D2"/>
    <mergeCell ref="A3:D3"/>
    <mergeCell ref="A4:A5"/>
    <mergeCell ref="B4:B5"/>
    <mergeCell ref="C4:C5"/>
    <mergeCell ref="D4:D5"/>
  </mergeCells>
  <printOptions/>
  <pageMargins left="0.6692913385826772" right="0.31496062992125984" top="0.5511811023622047" bottom="0.5118110236220472" header="0.2362204724409449" footer="0.2362204724409449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21">
      <selection activeCell="D37" sqref="D37"/>
    </sheetView>
  </sheetViews>
  <sheetFormatPr defaultColWidth="9.140625" defaultRowHeight="19.5" customHeight="1"/>
  <cols>
    <col min="1" max="1" width="14.8515625" style="252" customWidth="1"/>
    <col min="2" max="2" width="10.421875" style="252" customWidth="1"/>
    <col min="3" max="3" width="10.140625" style="252" customWidth="1"/>
    <col min="4" max="4" width="13.8515625" style="252" customWidth="1"/>
    <col min="5" max="5" width="11.7109375" style="252" customWidth="1"/>
    <col min="6" max="6" width="4.421875" style="252" customWidth="1"/>
    <col min="7" max="7" width="5.00390625" style="252" customWidth="1"/>
    <col min="8" max="8" width="19.57421875" style="252" customWidth="1"/>
    <col min="9" max="9" width="8.00390625" style="252" customWidth="1"/>
    <col min="10" max="16384" width="9.140625" style="252" customWidth="1"/>
  </cols>
  <sheetData>
    <row r="1" spans="1:8" ht="19.5" customHeight="1">
      <c r="A1" s="250" t="s">
        <v>68</v>
      </c>
      <c r="B1" s="250"/>
      <c r="C1" s="250"/>
      <c r="D1" s="250"/>
      <c r="E1" s="251" t="s">
        <v>261</v>
      </c>
      <c r="F1" s="250"/>
      <c r="G1" s="250"/>
      <c r="H1" s="250"/>
    </row>
    <row r="2" spans="1:8" ht="19.5" customHeight="1">
      <c r="A2" s="253" t="s">
        <v>262</v>
      </c>
      <c r="B2" s="253"/>
      <c r="C2" s="253"/>
      <c r="D2" s="253"/>
      <c r="E2" s="254" t="s">
        <v>263</v>
      </c>
      <c r="F2" s="253"/>
      <c r="G2" s="253"/>
      <c r="H2" s="253"/>
    </row>
    <row r="3" spans="1:8" ht="19.5" customHeight="1">
      <c r="A3" s="255" t="s">
        <v>264</v>
      </c>
      <c r="B3" s="255"/>
      <c r="C3" s="255"/>
      <c r="D3" s="474" t="s">
        <v>401</v>
      </c>
      <c r="E3" s="474"/>
      <c r="F3" s="475"/>
      <c r="G3" s="466">
        <v>24799425.98</v>
      </c>
      <c r="H3" s="467"/>
    </row>
    <row r="4" spans="1:8" ht="19.5" customHeight="1">
      <c r="A4" s="255" t="s">
        <v>265</v>
      </c>
      <c r="B4" s="255"/>
      <c r="C4" s="255"/>
      <c r="D4" s="255"/>
      <c r="E4" s="255"/>
      <c r="F4" s="255"/>
      <c r="G4" s="468"/>
      <c r="H4" s="469"/>
    </row>
    <row r="5" spans="1:8" ht="19.5" customHeight="1">
      <c r="A5" s="470" t="s">
        <v>266</v>
      </c>
      <c r="B5" s="471"/>
      <c r="C5" s="470" t="s">
        <v>267</v>
      </c>
      <c r="D5" s="470"/>
      <c r="E5" s="470" t="s">
        <v>268</v>
      </c>
      <c r="F5" s="470"/>
      <c r="G5" s="256"/>
      <c r="H5" s="257"/>
    </row>
    <row r="6" spans="1:8" ht="19.5" customHeight="1">
      <c r="A6" s="476" t="s">
        <v>394</v>
      </c>
      <c r="B6" s="476"/>
      <c r="C6" s="476" t="s">
        <v>368</v>
      </c>
      <c r="D6" s="476"/>
      <c r="E6" s="477" t="s">
        <v>1</v>
      </c>
      <c r="F6" s="478"/>
      <c r="G6" s="472"/>
      <c r="H6" s="473"/>
    </row>
    <row r="7" spans="1:8" ht="19.5" customHeight="1">
      <c r="A7" s="255" t="s">
        <v>269</v>
      </c>
      <c r="B7" s="255"/>
      <c r="C7" s="255"/>
      <c r="D7" s="255"/>
      <c r="E7" s="255"/>
      <c r="F7" s="250"/>
      <c r="G7" s="256"/>
      <c r="H7" s="257"/>
    </row>
    <row r="8" spans="1:8" ht="19.5" customHeight="1">
      <c r="A8" s="470" t="s">
        <v>270</v>
      </c>
      <c r="B8" s="470"/>
      <c r="C8" s="470" t="s">
        <v>271</v>
      </c>
      <c r="D8" s="470"/>
      <c r="E8" s="470" t="s">
        <v>268</v>
      </c>
      <c r="F8" s="470"/>
      <c r="G8" s="256"/>
      <c r="H8" s="257"/>
    </row>
    <row r="9" spans="1:8" ht="19.5" customHeight="1">
      <c r="A9" s="479">
        <v>40631</v>
      </c>
      <c r="B9" s="479"/>
      <c r="C9" s="471">
        <v>7778997</v>
      </c>
      <c r="D9" s="471"/>
      <c r="E9" s="480">
        <v>454</v>
      </c>
      <c r="F9" s="481"/>
      <c r="G9" s="256"/>
      <c r="H9" s="257"/>
    </row>
    <row r="10" spans="1:8" ht="19.5" customHeight="1">
      <c r="A10" s="479">
        <v>41179</v>
      </c>
      <c r="B10" s="479"/>
      <c r="C10" s="471">
        <v>1635140</v>
      </c>
      <c r="D10" s="471"/>
      <c r="E10" s="482">
        <v>500</v>
      </c>
      <c r="F10" s="483"/>
      <c r="G10" s="256"/>
      <c r="H10" s="257"/>
    </row>
    <row r="11" spans="1:8" ht="19.5" customHeight="1">
      <c r="A11" s="479">
        <v>41752</v>
      </c>
      <c r="B11" s="479"/>
      <c r="C11" s="471">
        <v>4191423</v>
      </c>
      <c r="D11" s="471"/>
      <c r="E11" s="482">
        <v>6450</v>
      </c>
      <c r="F11" s="483"/>
      <c r="G11" s="256"/>
      <c r="H11" s="257"/>
    </row>
    <row r="12" spans="1:8" ht="19.5" customHeight="1">
      <c r="A12" s="479"/>
      <c r="B12" s="479"/>
      <c r="C12" s="471">
        <v>4191424</v>
      </c>
      <c r="D12" s="471"/>
      <c r="E12" s="482">
        <v>5656</v>
      </c>
      <c r="F12" s="483"/>
      <c r="G12" s="256"/>
      <c r="H12" s="257"/>
    </row>
    <row r="13" spans="1:8" ht="19.5" customHeight="1">
      <c r="A13" s="479"/>
      <c r="B13" s="479"/>
      <c r="C13" s="471">
        <v>4191425</v>
      </c>
      <c r="D13" s="471"/>
      <c r="E13" s="482">
        <v>6464</v>
      </c>
      <c r="F13" s="483"/>
      <c r="G13" s="256"/>
      <c r="H13" s="257"/>
    </row>
    <row r="14" spans="1:8" ht="19.5" customHeight="1">
      <c r="A14" s="479"/>
      <c r="B14" s="479"/>
      <c r="C14" s="471">
        <v>4191426</v>
      </c>
      <c r="D14" s="471"/>
      <c r="E14" s="482">
        <v>4040</v>
      </c>
      <c r="F14" s="483"/>
      <c r="G14" s="256"/>
      <c r="H14" s="257"/>
    </row>
    <row r="15" spans="1:8" ht="19.5" customHeight="1">
      <c r="A15" s="479"/>
      <c r="B15" s="479"/>
      <c r="C15" s="471">
        <v>4191427</v>
      </c>
      <c r="D15" s="471"/>
      <c r="E15" s="482">
        <v>3332</v>
      </c>
      <c r="F15" s="483"/>
      <c r="G15" s="256"/>
      <c r="H15" s="257"/>
    </row>
    <row r="16" spans="1:8" ht="19.5" customHeight="1">
      <c r="A16" s="479"/>
      <c r="B16" s="479"/>
      <c r="C16" s="471">
        <v>4191428</v>
      </c>
      <c r="D16" s="471"/>
      <c r="E16" s="482">
        <v>5555</v>
      </c>
      <c r="F16" s="483"/>
      <c r="G16" s="256"/>
      <c r="H16" s="257"/>
    </row>
    <row r="17" spans="1:8" ht="19.5" customHeight="1">
      <c r="A17" s="479"/>
      <c r="B17" s="479"/>
      <c r="C17" s="471">
        <v>4191429</v>
      </c>
      <c r="D17" s="471"/>
      <c r="E17" s="482">
        <v>1800</v>
      </c>
      <c r="F17" s="483"/>
      <c r="G17" s="256"/>
      <c r="H17" s="257"/>
    </row>
    <row r="18" spans="1:8" ht="19.5" customHeight="1">
      <c r="A18" s="479"/>
      <c r="B18" s="479"/>
      <c r="C18" s="471">
        <v>4191430</v>
      </c>
      <c r="D18" s="471"/>
      <c r="E18" s="482">
        <v>53103.6</v>
      </c>
      <c r="F18" s="483"/>
      <c r="G18" s="256"/>
      <c r="H18" s="257"/>
    </row>
    <row r="19" spans="1:8" ht="19.5" customHeight="1">
      <c r="A19" s="479"/>
      <c r="B19" s="479"/>
      <c r="C19" s="471">
        <v>4191431</v>
      </c>
      <c r="D19" s="471"/>
      <c r="E19" s="482">
        <v>4400</v>
      </c>
      <c r="F19" s="483"/>
      <c r="G19" s="256"/>
      <c r="H19" s="257"/>
    </row>
    <row r="20" spans="1:8" ht="19.5" customHeight="1">
      <c r="A20" s="479">
        <v>41757</v>
      </c>
      <c r="B20" s="479"/>
      <c r="C20" s="471">
        <v>4191433</v>
      </c>
      <c r="D20" s="471"/>
      <c r="E20" s="482">
        <v>23306</v>
      </c>
      <c r="F20" s="483"/>
      <c r="G20" s="256"/>
      <c r="H20" s="257"/>
    </row>
    <row r="21" spans="1:9" ht="19.5" customHeight="1">
      <c r="A21" s="479">
        <v>41759</v>
      </c>
      <c r="B21" s="479"/>
      <c r="C21" s="471">
        <v>4191434</v>
      </c>
      <c r="D21" s="471"/>
      <c r="E21" s="490">
        <v>14088</v>
      </c>
      <c r="F21" s="491"/>
      <c r="G21" s="392"/>
      <c r="H21" s="393"/>
      <c r="I21" s="394"/>
    </row>
    <row r="22" spans="1:9" ht="19.5" customHeight="1">
      <c r="A22" s="479"/>
      <c r="B22" s="479"/>
      <c r="C22" s="471">
        <v>4191435</v>
      </c>
      <c r="D22" s="471"/>
      <c r="E22" s="490">
        <v>48355</v>
      </c>
      <c r="F22" s="491"/>
      <c r="G22" s="392"/>
      <c r="H22" s="393"/>
      <c r="I22" s="394"/>
    </row>
    <row r="23" spans="1:9" ht="19.5" customHeight="1">
      <c r="A23" s="479"/>
      <c r="B23" s="479"/>
      <c r="C23" s="471">
        <v>4191436</v>
      </c>
      <c r="D23" s="471"/>
      <c r="E23" s="490">
        <v>7761.32</v>
      </c>
      <c r="F23" s="491"/>
      <c r="G23" s="392"/>
      <c r="H23" s="393"/>
      <c r="I23" s="394"/>
    </row>
    <row r="24" spans="1:9" ht="19.5" customHeight="1">
      <c r="A24" s="402"/>
      <c r="B24" s="402"/>
      <c r="C24" s="471">
        <v>4191437</v>
      </c>
      <c r="D24" s="471"/>
      <c r="E24" s="490">
        <v>1739</v>
      </c>
      <c r="F24" s="491"/>
      <c r="G24" s="392"/>
      <c r="H24" s="393"/>
      <c r="I24" s="394"/>
    </row>
    <row r="25" spans="1:9" ht="19.5" customHeight="1">
      <c r="A25" s="402"/>
      <c r="B25" s="402"/>
      <c r="C25" s="471">
        <v>4191438</v>
      </c>
      <c r="D25" s="471"/>
      <c r="E25" s="490">
        <v>1228</v>
      </c>
      <c r="F25" s="491"/>
      <c r="G25" s="392"/>
      <c r="H25" s="393"/>
      <c r="I25" s="394"/>
    </row>
    <row r="26" spans="1:9" ht="19.5" customHeight="1">
      <c r="A26" s="479"/>
      <c r="B26" s="479"/>
      <c r="C26" s="471">
        <v>4191439</v>
      </c>
      <c r="D26" s="471"/>
      <c r="E26" s="490">
        <v>1937</v>
      </c>
      <c r="F26" s="491"/>
      <c r="G26" s="392"/>
      <c r="H26" s="393"/>
      <c r="I26" s="394"/>
    </row>
    <row r="27" spans="1:9" ht="19.5" customHeight="1">
      <c r="A27" s="479"/>
      <c r="B27" s="479"/>
      <c r="C27" s="479"/>
      <c r="D27" s="479"/>
      <c r="E27" s="488">
        <f>SUM(E9:F26)</f>
        <v>190168.92</v>
      </c>
      <c r="F27" s="489"/>
      <c r="G27" s="492">
        <f>E27</f>
        <v>190168.92</v>
      </c>
      <c r="H27" s="493"/>
      <c r="I27" s="394"/>
    </row>
    <row r="28" spans="1:9" ht="19.5" customHeight="1">
      <c r="A28" s="255" t="s">
        <v>272</v>
      </c>
      <c r="B28" s="255"/>
      <c r="C28" s="258"/>
      <c r="D28" s="259"/>
      <c r="E28" s="486"/>
      <c r="F28" s="487"/>
      <c r="G28" s="392"/>
      <c r="H28" s="395"/>
      <c r="I28" s="394"/>
    </row>
    <row r="29" spans="1:9" ht="19.5" customHeight="1">
      <c r="A29" s="255" t="s">
        <v>273</v>
      </c>
      <c r="B29" s="260"/>
      <c r="C29" s="258"/>
      <c r="D29" s="259"/>
      <c r="E29" s="486"/>
      <c r="F29" s="487"/>
      <c r="G29" s="392"/>
      <c r="H29" s="396"/>
      <c r="I29" s="394"/>
    </row>
    <row r="30" spans="1:9" ht="19.5" customHeight="1">
      <c r="A30" s="261" t="s">
        <v>395</v>
      </c>
      <c r="B30" s="401"/>
      <c r="C30" s="255"/>
      <c r="D30" s="255"/>
      <c r="E30" s="484"/>
      <c r="F30" s="485"/>
      <c r="G30" s="392"/>
      <c r="H30" s="396"/>
      <c r="I30" s="394"/>
    </row>
    <row r="31" spans="1:9" ht="19.5" customHeight="1">
      <c r="A31" s="262" t="s">
        <v>402</v>
      </c>
      <c r="B31" s="253"/>
      <c r="C31" s="262"/>
      <c r="D31" s="262"/>
      <c r="E31" s="397"/>
      <c r="F31" s="398"/>
      <c r="G31" s="399"/>
      <c r="H31" s="400">
        <f>G3-G27-H30</f>
        <v>24609257.06</v>
      </c>
      <c r="I31" s="394"/>
    </row>
    <row r="32" spans="1:8" ht="19.5" customHeight="1">
      <c r="A32" s="250" t="s">
        <v>32</v>
      </c>
      <c r="B32" s="250"/>
      <c r="C32" s="250"/>
      <c r="D32" s="250"/>
      <c r="E32" s="263" t="s">
        <v>274</v>
      </c>
      <c r="F32" s="264"/>
      <c r="G32" s="264"/>
      <c r="H32" s="264"/>
    </row>
    <row r="33" spans="1:8" ht="19.5" customHeight="1">
      <c r="A33" s="250"/>
      <c r="B33" s="250"/>
      <c r="C33" s="250"/>
      <c r="D33" s="250"/>
      <c r="E33" s="251"/>
      <c r="F33" s="250"/>
      <c r="G33" s="250"/>
      <c r="H33" s="264"/>
    </row>
    <row r="34" spans="1:8" ht="19.5" customHeight="1">
      <c r="A34" s="250" t="s">
        <v>403</v>
      </c>
      <c r="B34" s="250"/>
      <c r="C34" s="250"/>
      <c r="D34" s="265"/>
      <c r="E34" s="250" t="str">
        <f>A34</f>
        <v>ลงชื่อ……….......……วันที่ 30 เมษายน  2557</v>
      </c>
      <c r="F34" s="250"/>
      <c r="G34" s="250"/>
      <c r="H34" s="250"/>
    </row>
    <row r="35" spans="1:8" ht="19.5" customHeight="1">
      <c r="A35" s="250" t="s">
        <v>369</v>
      </c>
      <c r="C35" s="250"/>
      <c r="D35" s="250"/>
      <c r="E35" s="251" t="s">
        <v>358</v>
      </c>
      <c r="F35" s="250"/>
      <c r="G35" s="250"/>
      <c r="H35" s="250"/>
    </row>
  </sheetData>
  <sheetProtection/>
  <mergeCells count="72">
    <mergeCell ref="G27:H27"/>
    <mergeCell ref="A27:B27"/>
    <mergeCell ref="C27:D27"/>
    <mergeCell ref="C22:D22"/>
    <mergeCell ref="C23:D23"/>
    <mergeCell ref="C26:D26"/>
    <mergeCell ref="C24:D24"/>
    <mergeCell ref="C25:D25"/>
    <mergeCell ref="E24:F24"/>
    <mergeCell ref="E25:F25"/>
    <mergeCell ref="E21:F21"/>
    <mergeCell ref="E22:F22"/>
    <mergeCell ref="E23:F23"/>
    <mergeCell ref="E26:F26"/>
    <mergeCell ref="C16:D16"/>
    <mergeCell ref="C17:D17"/>
    <mergeCell ref="C18:D18"/>
    <mergeCell ref="C19:D19"/>
    <mergeCell ref="C20:D20"/>
    <mergeCell ref="C21:D21"/>
    <mergeCell ref="A20:B20"/>
    <mergeCell ref="A21:B21"/>
    <mergeCell ref="A22:B22"/>
    <mergeCell ref="A23:B23"/>
    <mergeCell ref="A26:B26"/>
    <mergeCell ref="C11:D11"/>
    <mergeCell ref="C12:D12"/>
    <mergeCell ref="C13:D13"/>
    <mergeCell ref="C14:D14"/>
    <mergeCell ref="C15:D15"/>
    <mergeCell ref="A14:B14"/>
    <mergeCell ref="A15:B15"/>
    <mergeCell ref="A16:B16"/>
    <mergeCell ref="A17:B17"/>
    <mergeCell ref="A18:B18"/>
    <mergeCell ref="A19:B19"/>
    <mergeCell ref="E16:F16"/>
    <mergeCell ref="E17:F17"/>
    <mergeCell ref="E18:F18"/>
    <mergeCell ref="E19:F19"/>
    <mergeCell ref="E20:F20"/>
    <mergeCell ref="A10:B10"/>
    <mergeCell ref="C10:D10"/>
    <mergeCell ref="A11:B11"/>
    <mergeCell ref="A12:B12"/>
    <mergeCell ref="A13:B13"/>
    <mergeCell ref="E10:F10"/>
    <mergeCell ref="E30:F30"/>
    <mergeCell ref="E28:F28"/>
    <mergeCell ref="E29:F29"/>
    <mergeCell ref="E27:F27"/>
    <mergeCell ref="E11:F11"/>
    <mergeCell ref="E12:F12"/>
    <mergeCell ref="E13:F13"/>
    <mergeCell ref="E14:F14"/>
    <mergeCell ref="E15:F15"/>
    <mergeCell ref="A8:B8"/>
    <mergeCell ref="C8:D8"/>
    <mergeCell ref="E8:F8"/>
    <mergeCell ref="A9:B9"/>
    <mergeCell ref="C9:D9"/>
    <mergeCell ref="E9:F9"/>
    <mergeCell ref="G3:H3"/>
    <mergeCell ref="G4:H4"/>
    <mergeCell ref="A5:B5"/>
    <mergeCell ref="C5:D5"/>
    <mergeCell ref="E5:F5"/>
    <mergeCell ref="G6:H6"/>
    <mergeCell ref="D3:F3"/>
    <mergeCell ref="A6:B6"/>
    <mergeCell ref="C6:D6"/>
    <mergeCell ref="E6:F6"/>
  </mergeCells>
  <printOptions/>
  <pageMargins left="0.5511811023622047" right="0.07874015748031496" top="0.5905511811023623" bottom="0.15748031496062992" header="0.3149606299212598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FasterOS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FasterUser</dc:creator>
  <cp:keywords/>
  <dc:description/>
  <cp:lastModifiedBy>User</cp:lastModifiedBy>
  <cp:lastPrinted>2014-05-08T07:16:36Z</cp:lastPrinted>
  <dcterms:created xsi:type="dcterms:W3CDTF">2011-11-03T08:02:15Z</dcterms:created>
  <dcterms:modified xsi:type="dcterms:W3CDTF">2014-05-21T08:09:13Z</dcterms:modified>
  <cp:category/>
  <cp:version/>
  <cp:contentType/>
  <cp:contentStatus/>
</cp:coreProperties>
</file>